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5" windowHeight="9435" activeTab="1"/>
  </bookViews>
  <sheets>
    <sheet name="1" sheetId="2" r:id="rId1"/>
    <sheet name="2" sheetId="6" r:id="rId2"/>
    <sheet name="3" sheetId="10" r:id="rId3"/>
    <sheet name="4" sheetId="12" r:id="rId4"/>
    <sheet name="5" sheetId="27" r:id="rId5"/>
    <sheet name="6" sheetId="8" r:id="rId6"/>
  </sheets>
  <definedNames>
    <definedName name="_Toc105952697" localSheetId="2">'3'!#REF!</definedName>
    <definedName name="_Toc105952698" localSheetId="2">'3'!#REF!</definedName>
    <definedName name="_xlnm._FilterDatabase" localSheetId="3" hidden="1">'4'!$B$6:$F$6</definedName>
    <definedName name="_xlnm._FilterDatabase" localSheetId="4" hidden="1">'5'!$B$6:$G$6</definedName>
    <definedName name="о" localSheetId="2">#REF!</definedName>
    <definedName name="о" localSheetId="3">#REF!</definedName>
    <definedName name="о" localSheetId="4">#REF!</definedName>
    <definedName name="о">#REF!</definedName>
    <definedName name="_xlnm.Print_Area" localSheetId="1">'2'!$A$1:$H$45</definedName>
    <definedName name="_xlnm.Print_Area" localSheetId="2">'3'!$A$1:$F$59</definedName>
    <definedName name="_xlnm.Print_Area" localSheetId="3">'4'!$A$1:$J$103</definedName>
    <definedName name="_xlnm.Print_Area" localSheetId="4">'5'!$A$1:$K$113</definedName>
    <definedName name="_xlnm.Print_Area" localSheetId="5">'6'!$A$1:$O$8</definedName>
    <definedName name="_xlnm.Print_Area">#REF!</definedName>
    <definedName name="п" localSheetId="1">#REF!</definedName>
    <definedName name="п" localSheetId="2">#REF!</definedName>
    <definedName name="п" localSheetId="3">#REF!</definedName>
    <definedName name="п" localSheetId="4">#REF!</definedName>
    <definedName name="п">#REF!</definedName>
    <definedName name="р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27"/>
  <c r="I101"/>
  <c r="H101"/>
  <c r="J101" s="1"/>
  <c r="J100"/>
  <c r="J99"/>
  <c r="I98"/>
  <c r="H98"/>
  <c r="J98" s="1"/>
  <c r="J97"/>
  <c r="H97"/>
  <c r="J96"/>
  <c r="I95"/>
  <c r="I94" s="1"/>
  <c r="I93" s="1"/>
  <c r="I92" s="1"/>
  <c r="I91" s="1"/>
  <c r="H95"/>
  <c r="J95" s="1"/>
  <c r="H94"/>
  <c r="J94" s="1"/>
  <c r="H93"/>
  <c r="H92"/>
  <c r="H91" s="1"/>
  <c r="J91" s="1"/>
  <c r="J90"/>
  <c r="I89"/>
  <c r="J89" s="1"/>
  <c r="J88"/>
  <c r="I87"/>
  <c r="H87"/>
  <c r="J87" s="1"/>
  <c r="J86"/>
  <c r="J85"/>
  <c r="J84"/>
  <c r="J83"/>
  <c r="J82"/>
  <c r="I81"/>
  <c r="H81"/>
  <c r="J81" s="1"/>
  <c r="J80"/>
  <c r="J79"/>
  <c r="J78" s="1"/>
  <c r="J77" s="1"/>
  <c r="I79"/>
  <c r="H79"/>
  <c r="H78" s="1"/>
  <c r="H77" s="1"/>
  <c r="I78"/>
  <c r="I77" s="1"/>
  <c r="I76"/>
  <c r="J76" s="1"/>
  <c r="J74" s="1"/>
  <c r="J75"/>
  <c r="H74"/>
  <c r="J73"/>
  <c r="J72"/>
  <c r="I71"/>
  <c r="I70" s="1"/>
  <c r="H71"/>
  <c r="J71" s="1"/>
  <c r="H70"/>
  <c r="H69" s="1"/>
  <c r="H68" s="1"/>
  <c r="J67"/>
  <c r="J66"/>
  <c r="I66"/>
  <c r="H66"/>
  <c r="J65"/>
  <c r="I64"/>
  <c r="H64"/>
  <c r="H63" s="1"/>
  <c r="H62" s="1"/>
  <c r="H52" s="1"/>
  <c r="J52" s="1"/>
  <c r="I63"/>
  <c r="J61"/>
  <c r="J60"/>
  <c r="I60"/>
  <c r="H60"/>
  <c r="J59"/>
  <c r="J58"/>
  <c r="H58"/>
  <c r="I57"/>
  <c r="H57"/>
  <c r="H56" s="1"/>
  <c r="J56" s="1"/>
  <c r="I56"/>
  <c r="J55"/>
  <c r="H54"/>
  <c r="J54" s="1"/>
  <c r="H53"/>
  <c r="J53" s="1"/>
  <c r="J51"/>
  <c r="J50"/>
  <c r="H50"/>
  <c r="J49"/>
  <c r="H48"/>
  <c r="J48" s="1"/>
  <c r="H47"/>
  <c r="J47" s="1"/>
  <c r="J46"/>
  <c r="I45"/>
  <c r="H45"/>
  <c r="H44" s="1"/>
  <c r="I44"/>
  <c r="I43" s="1"/>
  <c r="I42" s="1"/>
  <c r="I39" s="1"/>
  <c r="I38" s="1"/>
  <c r="J41"/>
  <c r="H40"/>
  <c r="J40" s="1"/>
  <c r="J37"/>
  <c r="J36"/>
  <c r="H35"/>
  <c r="H34"/>
  <c r="J34" s="1"/>
  <c r="J35" s="1"/>
  <c r="J33"/>
  <c r="J32"/>
  <c r="J31" s="1"/>
  <c r="I32"/>
  <c r="H32"/>
  <c r="H31" s="1"/>
  <c r="I31"/>
  <c r="J30"/>
  <c r="J29" s="1"/>
  <c r="I29"/>
  <c r="H29"/>
  <c r="J28"/>
  <c r="I27"/>
  <c r="H27"/>
  <c r="J27" s="1"/>
  <c r="J25"/>
  <c r="J24"/>
  <c r="I23"/>
  <c r="H23"/>
  <c r="J23" s="1"/>
  <c r="J22"/>
  <c r="J21"/>
  <c r="J20"/>
  <c r="J19"/>
  <c r="J18" s="1"/>
  <c r="I18"/>
  <c r="H18"/>
  <c r="J17"/>
  <c r="J16"/>
  <c r="J15"/>
  <c r="H14"/>
  <c r="J14" s="1"/>
  <c r="J13" s="1"/>
  <c r="I13"/>
  <c r="I8" s="1"/>
  <c r="I7" s="1"/>
  <c r="J12"/>
  <c r="J11"/>
  <c r="J10"/>
  <c r="H10"/>
  <c r="J9"/>
  <c r="H9"/>
  <c r="H81" i="12"/>
  <c r="H45"/>
  <c r="H44" s="1"/>
  <c r="H71"/>
  <c r="H76"/>
  <c r="H74" s="1"/>
  <c r="G71"/>
  <c r="G74"/>
  <c r="I73"/>
  <c r="I72"/>
  <c r="I61"/>
  <c r="I60" s="1"/>
  <c r="H60"/>
  <c r="G60"/>
  <c r="H66"/>
  <c r="G66"/>
  <c r="I67"/>
  <c r="I66" s="1"/>
  <c r="J44" i="27" l="1"/>
  <c r="H43"/>
  <c r="J43" s="1"/>
  <c r="J8"/>
  <c r="J7" s="1"/>
  <c r="J93"/>
  <c r="J45"/>
  <c r="J57"/>
  <c r="J64"/>
  <c r="J63" s="1"/>
  <c r="J62" s="1"/>
  <c r="J70"/>
  <c r="J69" s="1"/>
  <c r="J68" s="1"/>
  <c r="J92"/>
  <c r="H13"/>
  <c r="H8" s="1"/>
  <c r="H7" s="1"/>
  <c r="H39"/>
  <c r="H42"/>
  <c r="J42" s="1"/>
  <c r="I74"/>
  <c r="I69" s="1"/>
  <c r="I68" s="1"/>
  <c r="I62" s="1"/>
  <c r="I103" s="1"/>
  <c r="E20" i="10"/>
  <c r="E30"/>
  <c r="E48"/>
  <c r="E46"/>
  <c r="E36"/>
  <c r="G29" i="6"/>
  <c r="G22" s="1"/>
  <c r="G21" s="1"/>
  <c r="G37" s="1"/>
  <c r="F37"/>
  <c r="E37"/>
  <c r="F22"/>
  <c r="F21"/>
  <c r="E21"/>
  <c r="E22"/>
  <c r="F29"/>
  <c r="G36"/>
  <c r="G34"/>
  <c r="G33"/>
  <c r="E23"/>
  <c r="E26"/>
  <c r="E29"/>
  <c r="E56" i="10"/>
  <c r="E8"/>
  <c r="D8"/>
  <c r="I82" i="12"/>
  <c r="I83"/>
  <c r="I84"/>
  <c r="I85"/>
  <c r="I86"/>
  <c r="I96"/>
  <c r="I99"/>
  <c r="I100"/>
  <c r="H18"/>
  <c r="H43"/>
  <c r="H42" s="1"/>
  <c r="H39" s="1"/>
  <c r="H38" s="1"/>
  <c r="H64"/>
  <c r="H63" s="1"/>
  <c r="H89"/>
  <c r="I89" s="1"/>
  <c r="H79"/>
  <c r="G79"/>
  <c r="G81"/>
  <c r="G14"/>
  <c r="G18"/>
  <c r="G23"/>
  <c r="H32"/>
  <c r="G32"/>
  <c r="G31" s="1"/>
  <c r="G70"/>
  <c r="G69" s="1"/>
  <c r="G68" s="1"/>
  <c r="H95"/>
  <c r="H94" s="1"/>
  <c r="H101"/>
  <c r="I80"/>
  <c r="I79" s="1"/>
  <c r="H98"/>
  <c r="G87"/>
  <c r="G58"/>
  <c r="G57" s="1"/>
  <c r="G56" s="1"/>
  <c r="J39" i="27" l="1"/>
  <c r="H38"/>
  <c r="J38" s="1"/>
  <c r="J103" s="1"/>
  <c r="H103"/>
  <c r="G78" i="12"/>
  <c r="G77" s="1"/>
  <c r="I81"/>
  <c r="H93"/>
  <c r="H92" s="1"/>
  <c r="G13"/>
  <c r="E11" i="6"/>
  <c r="F35"/>
  <c r="F36" i="10" l="1"/>
  <c r="E33"/>
  <c r="F46"/>
  <c r="F33" s="1"/>
  <c r="G7" i="6"/>
  <c r="H29" i="12"/>
  <c r="G29"/>
  <c r="E47" i="10"/>
  <c r="F9"/>
  <c r="F10"/>
  <c r="F11"/>
  <c r="F12"/>
  <c r="F13"/>
  <c r="F14"/>
  <c r="F15"/>
  <c r="F16"/>
  <c r="F18"/>
  <c r="F19"/>
  <c r="F21"/>
  <c r="F22"/>
  <c r="F23"/>
  <c r="F24"/>
  <c r="F25"/>
  <c r="F26"/>
  <c r="F27"/>
  <c r="F28"/>
  <c r="F29"/>
  <c r="F31"/>
  <c r="F34"/>
  <c r="F35"/>
  <c r="F37"/>
  <c r="F38"/>
  <c r="F39"/>
  <c r="F40"/>
  <c r="F41"/>
  <c r="F42"/>
  <c r="F43"/>
  <c r="F44"/>
  <c r="F45"/>
  <c r="F48"/>
  <c r="F49"/>
  <c r="F50"/>
  <c r="F51"/>
  <c r="F52"/>
  <c r="F53"/>
  <c r="F54"/>
  <c r="F55"/>
  <c r="F57"/>
  <c r="F58"/>
  <c r="H70" i="12"/>
  <c r="H69" s="1"/>
  <c r="H68" s="1"/>
  <c r="H62" s="1"/>
  <c r="I75"/>
  <c r="I76"/>
  <c r="I74" s="1"/>
  <c r="H27"/>
  <c r="H13" s="1"/>
  <c r="H23"/>
  <c r="F8" i="10" l="1"/>
  <c r="H91" i="12"/>
  <c r="I7" i="8"/>
  <c r="J6"/>
  <c r="H7"/>
  <c r="H87" i="12"/>
  <c r="H78" s="1"/>
  <c r="I88"/>
  <c r="H57"/>
  <c r="H56" s="1"/>
  <c r="I102"/>
  <c r="I90"/>
  <c r="I65"/>
  <c r="I49"/>
  <c r="I51"/>
  <c r="I55"/>
  <c r="I58"/>
  <c r="I59"/>
  <c r="I37"/>
  <c r="I41"/>
  <c r="I46"/>
  <c r="I36"/>
  <c r="I30"/>
  <c r="I29" s="1"/>
  <c r="I28"/>
  <c r="I25"/>
  <c r="I22"/>
  <c r="I24"/>
  <c r="I17"/>
  <c r="I19"/>
  <c r="I21"/>
  <c r="I11"/>
  <c r="I12"/>
  <c r="I15"/>
  <c r="I16"/>
  <c r="H31"/>
  <c r="H8" s="1"/>
  <c r="I33"/>
  <c r="I32" s="1"/>
  <c r="I31" s="1"/>
  <c r="I87" l="1"/>
  <c r="I78" s="1"/>
  <c r="I77" s="1"/>
  <c r="H77"/>
  <c r="H7"/>
  <c r="I56"/>
  <c r="I57"/>
  <c r="H103" l="1"/>
  <c r="I71"/>
  <c r="E59" i="10"/>
  <c r="D30"/>
  <c r="C30"/>
  <c r="F30" l="1"/>
  <c r="D17" l="1"/>
  <c r="D20"/>
  <c r="F20" s="1"/>
  <c r="D33"/>
  <c r="D47"/>
  <c r="F47" s="1"/>
  <c r="D56"/>
  <c r="F56" s="1"/>
  <c r="F19" i="6"/>
  <c r="F16" s="1"/>
  <c r="C9" i="2"/>
  <c r="G8" i="6"/>
  <c r="G27"/>
  <c r="G28"/>
  <c r="F26"/>
  <c r="E19"/>
  <c r="E16" s="1"/>
  <c r="D59" i="10" l="1"/>
  <c r="F17"/>
  <c r="F59" s="1"/>
  <c r="G26" i="6"/>
  <c r="G35"/>
  <c r="G101" i="12" l="1"/>
  <c r="I101" s="1"/>
  <c r="G64"/>
  <c r="G63" s="1"/>
  <c r="G62" s="1"/>
  <c r="G98"/>
  <c r="I98" s="1"/>
  <c r="G97"/>
  <c r="I97" s="1"/>
  <c r="G54"/>
  <c r="G50"/>
  <c r="I50" s="1"/>
  <c r="G48"/>
  <c r="G45"/>
  <c r="I45" s="1"/>
  <c r="G40"/>
  <c r="G35"/>
  <c r="G34" s="1"/>
  <c r="I34" s="1"/>
  <c r="I35" s="1"/>
  <c r="G27"/>
  <c r="I27" s="1"/>
  <c r="I23"/>
  <c r="I20"/>
  <c r="I18" s="1"/>
  <c r="I14"/>
  <c r="G10"/>
  <c r="I10" s="1"/>
  <c r="G16" i="6"/>
  <c r="G19"/>
  <c r="G11"/>
  <c r="G42" i="12" l="1"/>
  <c r="I42" s="1"/>
  <c r="I13"/>
  <c r="G44"/>
  <c r="G43" s="1"/>
  <c r="I43" s="1"/>
  <c r="I70"/>
  <c r="I69" s="1"/>
  <c r="I68" s="1"/>
  <c r="G9"/>
  <c r="G39"/>
  <c r="I39" s="1"/>
  <c r="I40"/>
  <c r="G47"/>
  <c r="I47" s="1"/>
  <c r="I48"/>
  <c r="G53"/>
  <c r="I53" s="1"/>
  <c r="I54"/>
  <c r="G95"/>
  <c r="I95" s="1"/>
  <c r="I64"/>
  <c r="I63" s="1"/>
  <c r="G93"/>
  <c r="I93" s="1"/>
  <c r="G38"/>
  <c r="I38" s="1"/>
  <c r="I62" l="1"/>
  <c r="I44"/>
  <c r="I9"/>
  <c r="I8" s="1"/>
  <c r="I7" s="1"/>
  <c r="G8"/>
  <c r="G7" s="1"/>
  <c r="G92"/>
  <c r="I92" s="1"/>
  <c r="G94"/>
  <c r="I94" s="1"/>
  <c r="G52" l="1"/>
  <c r="I52" s="1"/>
  <c r="G91"/>
  <c r="I91" s="1"/>
  <c r="I103" s="1"/>
  <c r="J7" i="8"/>
  <c r="C56" i="10"/>
  <c r="C47"/>
  <c r="C33"/>
  <c r="C29"/>
  <c r="C28"/>
  <c r="C20"/>
  <c r="C17"/>
  <c r="C8"/>
  <c r="D26" i="6"/>
  <c r="G24"/>
  <c r="G23"/>
  <c r="D23"/>
  <c r="D22" s="1"/>
  <c r="D21" s="1"/>
  <c r="D19"/>
  <c r="D16" s="1"/>
  <c r="G18"/>
  <c r="G17"/>
  <c r="G15"/>
  <c r="G14"/>
  <c r="D11"/>
  <c r="D8" s="1"/>
  <c r="G10"/>
  <c r="G103" i="12" l="1"/>
  <c r="C59" i="10"/>
  <c r="D7" i="6"/>
</calcChain>
</file>

<file path=xl/sharedStrings.xml><?xml version="1.0" encoding="utf-8"?>
<sst xmlns="http://schemas.openxmlformats.org/spreadsheetml/2006/main" count="1184" uniqueCount="385">
  <si>
    <t>(тыс. рублей)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</si>
  <si>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</si>
  <si>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</si>
  <si>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</si>
  <si>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801 01 00 00 00 00 0000 000</t>
  </si>
  <si>
    <t>в том числе:</t>
  </si>
  <si>
    <t>Изменение остатков средств на счетах по учету средств бюджета МО "Куюсское сельское поселение"</t>
  </si>
  <si>
    <t>801 01 05 00 00 00 0000 000</t>
  </si>
  <si>
    <t>Кредиты кредитных организаций в валюте Российской Федерации</t>
  </si>
  <si>
    <t>801 01 02 00 00 00 0000 000</t>
  </si>
  <si>
    <t>Получение кредитов от кредитных организаций в валюте Российской Федерации</t>
  </si>
  <si>
    <t>801 01 02 00 00 10 0000 700</t>
  </si>
  <si>
    <t>Получение кредитов от кредитных организаций местными бюджетами в валюте Российской Федерации</t>
  </si>
  <si>
    <t>801 01 02 00 00 10 0000 710</t>
  </si>
  <si>
    <t>Погашение кредитов, предоставленных кредитными организациями в валюте Российской Федерации</t>
  </si>
  <si>
    <t>801 01 02 00 00 10 0000 800</t>
  </si>
  <si>
    <t>Погашение местными бюджетами  кредитов от кредитных организаций в валюте Российской Федерации</t>
  </si>
  <si>
    <t>801 01 02 00 00 10 0000 810</t>
  </si>
  <si>
    <t>Бюджетные кредиты от других бюджетов бюджетной системы Российской Федерации</t>
  </si>
  <si>
    <t>801 01 03 00 00 00 0000 000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</si>
  <si>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 </t>
  </si>
  <si>
    <t>801 01 03 01 00 10 0000 700</t>
  </si>
  <si>
    <t xml:space="preserve">Получение кредитов от других бюджетов бюджетной системы Российской Федерации местными бюджетами в валюте Российской Федерации  </t>
  </si>
  <si>
    <t>801 01 03 01 00 10 0000 710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</si>
  <si>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</si>
  <si>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801 01 03 01 00 10 0000 800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</si>
  <si>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</si>
  <si>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801 01 03 01 00 10 0000 810</t>
  </si>
  <si>
    <t>Иные источники внутреннего финансирования дефицитов бюджетов</t>
  </si>
  <si>
    <t>801 01 06 00 00 00 0000 000</t>
  </si>
  <si>
    <t xml:space="preserve">Акции и иные формы участия в капитале, находящиеся в государственной и муниципальной собственности </t>
  </si>
  <si>
    <t>801 01 06 01 00 00 0000 000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</si>
  <si>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</si>
  <si>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801 01 06 01 00 10 0000 630</t>
  </si>
  <si>
    <t>Средства от продажи акций и иных форм участия в капитале, находящихся в собственности муниципальных образований</t>
  </si>
  <si>
    <t>Бюджетные кредиты, предоставленные внутри страны в валюте Российской Федерации</t>
  </si>
  <si>
    <t>801 01 06 05 00 00 0000 000</t>
  </si>
  <si>
    <t>Возврат бюджетных кредитов, предоставленных внутри страны в валюте Российской Федерации</t>
  </si>
  <si>
    <t>801 01 06 05 00 10 0000 600</t>
  </si>
  <si>
    <t>Возврат бюджетных кредитов, предоставленных юридическим лицам из местных бюджетов  в валюте Российской Федерации</t>
  </si>
  <si>
    <t>801 01 06 05 01 10 0000 640</t>
  </si>
  <si>
    <t>Возврат бюджетных кредитов, предоставленных другим бюджетам бюджетной системы Российской Федерации из местных бюджетов  в валюте Российской Федерации</t>
  </si>
  <si>
    <t>802 01 06 05 02 10 0000 640</t>
  </si>
  <si>
    <t>Предоставление бюджетных кредитов внутри страны в валюте Российской Федерации</t>
  </si>
  <si>
    <t>801 01 06 05 00 00 0000 500</t>
  </si>
  <si>
    <t>Предоставление бюджетных кредитов юридическим лицам из местного бюджета в валюте Российской Федерации</t>
  </si>
  <si>
    <t>801 01 06 05 01 10 0000 540</t>
  </si>
  <si>
    <t>Предоставление бюджетных кредитов другим бюджетам бюджетной системы Российской Федерации местными бюджетами в валюте Российской Федерации</t>
  </si>
  <si>
    <t>801 01 06 05 02 10 0000 540</t>
  </si>
  <si>
    <t>2 02 15001 10 0000 150</t>
  </si>
  <si>
    <t>2 02 35118 10 0000 150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</si>
  <si>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</si>
  <si>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</si>
  <si>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</si>
  <si>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Сумма</t>
  </si>
  <si>
    <t>000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</si>
  <si>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</si>
  <si>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</si>
  <si>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</si>
  <si>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</si>
  <si>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</si>
  <si>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</si>
  <si>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</si>
  <si>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</si>
  <si>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</si>
  <si>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</si>
  <si>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1 06 06000 00 0000 110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</si>
  <si>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</si>
  <si>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</si>
  <si>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</si>
  <si>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</si>
  <si>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</si>
  <si>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</si>
  <si>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</si>
  <si>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</si>
  <si>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</si>
  <si>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</si>
  <si>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</si>
  <si>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</si>
  <si>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</si>
  <si>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</si>
  <si>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</si>
  <si>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</si>
  <si>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</si>
  <si>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</si>
  <si>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</si>
  <si>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2 02 02000 00 0000 151</t>
  </si>
  <si>
    <t>Субсидии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</si>
  <si>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</si>
  <si>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2 02 30000 00 0000 150</t>
  </si>
  <si>
    <t>Субвенции бюджетам бюджетной системы Российской Федерации</t>
  </si>
  <si>
    <t>2 02 40000 00 0000 151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</si>
  <si>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</si>
  <si>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</si>
  <si>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 xml:space="preserve">2 02 49999 10 0000 150 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</si>
  <si>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</si>
  <si>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</si>
  <si>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2 19 60010 10 0000 151</t>
  </si>
  <si>
    <t>Возврат остатков субсидий, субвенций и иных межбюджетных трансфертов, имеющих целевое назначение, прошлых лет из бюджета сельских поселений</t>
  </si>
  <si>
    <t>ВСЕГО ДОХОДОВ</t>
  </si>
  <si>
    <t>тыс.руб.</t>
  </si>
  <si>
    <t>Код</t>
  </si>
  <si>
    <t>Наименование программы</t>
  </si>
  <si>
    <t xml:space="preserve">ИТОГО </t>
  </si>
  <si>
    <t>01</t>
  </si>
  <si>
    <t>(тыс.руб)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</si>
  <si>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</si>
  <si>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</si>
  <si>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</si>
  <si>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</si>
  <si>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</si>
  <si>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</si>
  <si>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</si>
  <si>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</si>
  <si>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</si>
  <si>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</si>
  <si>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</si>
  <si>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</si>
  <si>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</si>
  <si>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</si>
  <si>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</si>
  <si>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</si>
  <si>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</si>
  <si>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</si>
  <si>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</si>
  <si>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</si>
  <si>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</si>
  <si>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</si>
  <si>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</si>
  <si>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</si>
  <si>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</si>
  <si>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</si>
  <si>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</si>
  <si>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</si>
  <si>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</si>
  <si>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</si>
  <si>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</si>
  <si>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</si>
  <si>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</si>
  <si>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</si>
  <si>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</si>
  <si>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</si>
  <si>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Другие вопросы в области национальной экономике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</si>
  <si>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</si>
  <si>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</si>
  <si>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</si>
  <si>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</si>
  <si>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</si>
  <si>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</si>
  <si>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</si>
  <si>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</si>
  <si>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</si>
  <si>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</si>
  <si>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</si>
  <si>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</si>
  <si>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</si>
  <si>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</si>
  <si>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</si>
  <si>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</si>
  <si>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</si>
  <si>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</si>
  <si>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</si>
  <si>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</si>
  <si>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</si>
  <si>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</si>
  <si>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</si>
  <si>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</si>
  <si>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</si>
  <si>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</si>
  <si>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</si>
  <si>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</si>
  <si>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</si>
  <si>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</si>
  <si>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</si>
  <si>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</si>
  <si>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</si>
  <si>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</si>
  <si>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</si>
  <si>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</si>
  <si>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</si>
  <si>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</si>
  <si>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</si>
  <si>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</si>
  <si>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</si>
  <si>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</si>
  <si>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</si>
  <si>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</si>
  <si>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</si>
  <si>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</si>
  <si>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</si>
  <si>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</si>
  <si>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</si>
  <si>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Условные утвержденные расходы</t>
  </si>
  <si>
    <t>9999</t>
  </si>
  <si>
    <t>ВСЕГО РАСХОДОВ</t>
  </si>
  <si>
    <t>Дорожное хозяйство (дорожные фонды)</t>
  </si>
  <si>
    <t>0409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</si>
  <si>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</si>
  <si>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</si>
  <si>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</si>
  <si>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</si>
  <si>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</si>
  <si>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</si>
  <si>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</si>
  <si>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</si>
  <si>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</si>
  <si>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</si>
  <si>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7</t>
  </si>
  <si>
    <t>1.1.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</si>
  <si>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</si>
  <si>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</si>
  <si>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</si>
  <si>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</si>
  <si>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</si>
  <si>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</si>
  <si>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</si>
  <si>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1.2.</t>
  </si>
  <si>
    <t>04</t>
  </si>
  <si>
    <t>Уплата иных платежей</t>
  </si>
  <si>
    <t>853</t>
  </si>
  <si>
    <t>Расходы на выплаты по оплате труда работников администрации муниципального образования</t>
  </si>
  <si>
    <t>Расходы на обеспечение функций администрации муниципального образования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</si>
  <si>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</si>
  <si>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</si>
  <si>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работ,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</si>
  <si>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</si>
  <si>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</si>
  <si>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</si>
  <si>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</si>
  <si>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</si>
  <si>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</si>
  <si>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99 0 00 00000</t>
  </si>
  <si>
    <t>11</t>
  </si>
  <si>
    <t>870</t>
  </si>
  <si>
    <t>Национальная оборона</t>
  </si>
  <si>
    <t>00</t>
  </si>
  <si>
    <t>03</t>
  </si>
  <si>
    <t>Национальная безопасность и правоохранительная деятельность</t>
  </si>
  <si>
    <t>09</t>
  </si>
  <si>
    <t>10</t>
  </si>
  <si>
    <t>3.3.</t>
  </si>
  <si>
    <t xml:space="preserve">Другие вопросы в области национальной безопасности и правоохранительной деятельности </t>
  </si>
  <si>
    <t>14</t>
  </si>
  <si>
    <t>4.1.</t>
  </si>
  <si>
    <t>Жилищно-коммунальное хозяйство</t>
  </si>
  <si>
    <t>05</t>
  </si>
  <si>
    <t>5.1</t>
  </si>
  <si>
    <t>08</t>
  </si>
  <si>
    <t>Физическая культура и спорт</t>
  </si>
  <si>
    <t>Основное мероприятие "Развитие физической культуры и спорта"</t>
  </si>
  <si>
    <t>Материально-техническое обеспечение работников физической культуры и спорта</t>
  </si>
  <si>
    <t>Расходы на выплаты по оплате труда работников физической культуры и спорта</t>
  </si>
  <si>
    <t>111</t>
  </si>
  <si>
    <t>119</t>
  </si>
  <si>
    <t>Условно утверждаемые расходы</t>
  </si>
  <si>
    <t>99</t>
  </si>
  <si>
    <t>8.1.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</si>
  <si>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</si>
  <si>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</si>
  <si>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Администрация Куюсского сельского поселения</t>
  </si>
  <si>
    <t>801</t>
  </si>
  <si>
    <t>Общегосударственные вопросы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</si>
  <si>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</si>
  <si>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2</t>
  </si>
  <si>
    <t>6.1</t>
  </si>
  <si>
    <t>7.1</t>
  </si>
  <si>
    <t>Сумма  на 2022г.</t>
  </si>
  <si>
    <t>Источники финансирования дефицита  бюджета муниципального образования "Куюсское сельское поселение" на 2022 год</t>
  </si>
  <si>
    <t>Объем поступлений доходов в бюджет муниципального образования "Куюсское сельское поселение" на  2022год</t>
  </si>
  <si>
    <t>Сумма с учетом изменений на 2022г</t>
  </si>
  <si>
    <t>Прочие межбюджетные трансферты, передаваемые бюджетам сельских поселений</t>
  </si>
  <si>
    <t xml:space="preserve">Распределение бюджетных ассигнований местного бюджета на реализацию муниципальных программ на 2022 год </t>
  </si>
  <si>
    <r>
      <t>Налог на имущество физических лиц</t>
    </r>
    <r>
      <rPr>
        <i/>
        <sz val="12"/>
        <rFont val="Times New Roman"/>
        <family val="1"/>
        <charset val="204"/>
      </rPr>
      <t xml:space="preserve"> </t>
    </r>
    <r>
      <rPr>
        <i/>
        <sz val="12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</si>
  <si>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2"/>
        <color rgb="FFFF0000"/>
        <rFont val="Times New Roman"/>
        <family val="1"/>
        <charset val="204"/>
      </rPr>
      <t xml:space="preserve"> </t>
    </r>
  </si>
  <si>
    <t>Закупка энергетических ресурсов</t>
  </si>
  <si>
    <t>247</t>
  </si>
  <si>
    <t>1.3</t>
  </si>
  <si>
    <t>1.4</t>
  </si>
  <si>
    <t>"Комплексное развитие территории МО "Куюсское сельское поселение на 2021-2026 гг."</t>
  </si>
  <si>
    <t>01 1 01 01110</t>
  </si>
  <si>
    <t>01 1 У1 01110</t>
  </si>
  <si>
    <t>01 1 У1 S8500</t>
  </si>
  <si>
    <t>01 1 У1 02190</t>
  </si>
  <si>
    <t>01 6 01 51180</t>
  </si>
  <si>
    <t>01 6 03 01000</t>
  </si>
  <si>
    <t>01 6 03 05000</t>
  </si>
  <si>
    <t>01 5 02 01000</t>
  </si>
  <si>
    <t>01 2 01 S8500</t>
  </si>
  <si>
    <t>Муниципальные служащие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</si>
  <si>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Муниципальные служащие фонд оплаты труда государственных (муниципальных) органов</t>
  </si>
  <si>
    <t>Софинансирование расходов местных бюджетов на оплату труда и начисления на выплаты по оплате труда работниковмуниципальным учреждениям.Фонд оплаты труда</t>
  </si>
  <si>
    <t>Софинансирование расходов местных бюджетов на оплату труда и начисления на выплаты по оплате труда работниковмуниципальным учреждениям.Взносы по обязательному социальному страхованию на выплаты денежного содержания и иные выплаты работникам</t>
  </si>
  <si>
    <t>01 6 05 01000</t>
  </si>
  <si>
    <t xml:space="preserve">Информирование населения о деятельности органов местного самоуправления, опубликование нормативно-правовых актов в средствах массовой информации </t>
  </si>
  <si>
    <t xml:space="preserve">Оплата за публикование информации о деятельности органов местного самоуправления, опубликование нормативно-правовых актов в средствах массовой информации </t>
  </si>
  <si>
    <t>01 1 У1 03190</t>
  </si>
  <si>
    <t>01 1 У1 03000</t>
  </si>
  <si>
    <t>Создание условий для деятельности народных дружини выплаты лицам, привликаемых согласно законодательству для выполнения отдельных полномочий</t>
  </si>
  <si>
    <t xml:space="preserve">Противопожарное содержание основных средств  </t>
  </si>
  <si>
    <t>Приобретение ГСМ,запосных частей для автомобиля ДПД</t>
  </si>
  <si>
    <t>Комплекс мер по проводействию, злоупотреблению наркотических средств и их незаконному обороту</t>
  </si>
  <si>
    <t>Изготовление (приобретение) буклетов</t>
  </si>
  <si>
    <t>01 6 03 00000</t>
  </si>
  <si>
    <t>Исполнение переданных полномочий в сфере водоснабжения населения</t>
  </si>
  <si>
    <t>01 4 02 02000</t>
  </si>
  <si>
    <t>Организация мероприятий в сфере благоустройства общественных территорий поселения</t>
  </si>
  <si>
    <t>Содержание мест захоронения</t>
  </si>
  <si>
    <t>01 4 04 01000</t>
  </si>
  <si>
    <t>Обеспечение функционирования культурно-досуговой деятельности</t>
  </si>
  <si>
    <t>01 6 03 0Ш200</t>
  </si>
  <si>
    <t>Создание резера денежных средств на предупреждение и ликвидацию чрезвычайных ситуациях</t>
  </si>
  <si>
    <t>Основное мероприятия "Защита населения и территории от последствий чрезвычайных ситуаций природного и техногенного характера, гражданская оборона"Проведение опашки территории"</t>
  </si>
  <si>
    <t>Стимулирование работы старост сел</t>
  </si>
  <si>
    <t>Компенсация затрат старостам сел</t>
  </si>
  <si>
    <t>123</t>
  </si>
  <si>
    <t>01 6 Р4 02010</t>
  </si>
  <si>
    <t>01 2 01 01190</t>
  </si>
  <si>
    <t>Софинансирование расходов местных бюджетов на оплату труда и начисления на выплаты по оплате труда работниковмуниципальным учреждениям.Фонд оплаты труда  учреждений</t>
  </si>
  <si>
    <t>01 2 01 02110</t>
  </si>
  <si>
    <t>2.1</t>
  </si>
  <si>
    <t>3.1</t>
  </si>
  <si>
    <t>3.2</t>
  </si>
  <si>
    <t>5.2</t>
  </si>
  <si>
    <t>Культура,кинематография</t>
  </si>
  <si>
    <t>5.3</t>
  </si>
  <si>
    <t xml:space="preserve">Иные межбюджетные трансферты </t>
  </si>
  <si>
    <t>2 02 30024 10 0000 150</t>
  </si>
  <si>
    <t>Субвенции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</si>
  <si>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выполнение передоваемых полномочий субъектов Российской Федерации</t>
  </si>
  <si>
    <t xml:space="preserve">Сумма </t>
  </si>
  <si>
    <t>Изменение( +/-)</t>
  </si>
  <si>
    <t>Изменения       (+/-)</t>
  </si>
  <si>
    <t xml:space="preserve">Другие общегосударственные вопросы </t>
  </si>
  <si>
    <t xml:space="preserve"> 2 02 40014 10 0000 150</t>
  </si>
  <si>
    <t xml:space="preserve">Межбюджетные трансферты, передоваемые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</t>
  </si>
  <si>
    <t>Национальная экономика</t>
  </si>
  <si>
    <t>13</t>
  </si>
  <si>
    <t xml:space="preserve">Сумма  </t>
  </si>
  <si>
    <t>4.</t>
  </si>
  <si>
    <t>Развитие транспортной инфраструктуры и повышение безопасности дорожного движения</t>
  </si>
  <si>
    <t>0140300Д00</t>
  </si>
  <si>
    <t>Изменения    (+/-)</t>
  </si>
  <si>
    <t>011У145300</t>
  </si>
  <si>
    <t>Осуществление государственных полномочий Республики Алтай в области законодательства об административных правонарушениях</t>
  </si>
  <si>
    <t>Обеспечение автоматизации бюджетного процесса в муниципальных образованиях в Республике Алтай</t>
  </si>
  <si>
    <t>01 2 01 S9600</t>
  </si>
  <si>
    <t xml:space="preserve">            тыс.руб.</t>
  </si>
  <si>
    <t>Изменения (+/-)</t>
  </si>
  <si>
    <t>01 4 04 01001</t>
  </si>
  <si>
    <t>Резервные  фонды</t>
  </si>
  <si>
    <t>Субвенции на осуществление первичного воинского учета органами местного самоуправления поселений, муниципальных   и городских округов</t>
  </si>
  <si>
    <t>01 4 02 01000</t>
  </si>
  <si>
    <t>01 6 00 00000</t>
  </si>
  <si>
    <t>Основное мероприятие "Благоустройство"</t>
  </si>
  <si>
    <t>Основное мероприятие "Создание условий функционирования обьектов культуры и спорта"</t>
  </si>
  <si>
    <t>01 2 01 00001</t>
  </si>
  <si>
    <t>Обеспечение эффективности работы объектов культуры и спорта</t>
  </si>
  <si>
    <t>7.2</t>
  </si>
  <si>
    <t>7.3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</si>
  <si>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"Куюсское сельское поселение"    на 2022год </t>
  </si>
  <si>
    <t>6.2</t>
  </si>
  <si>
    <t>6.3</t>
  </si>
  <si>
    <t>6.4</t>
  </si>
  <si>
    <t>6.5</t>
  </si>
  <si>
    <t xml:space="preserve">Ведомственная структура расходов бюджета муниципального образования "Куюсское сельское поселение"    на 2022год </t>
  </si>
  <si>
    <t xml:space="preserve">Распределение  бюджетных ассигнований по разделам и подразделам классификации расходов бюджета муниципального образования                                        "Куюсское сельское поселение" на 2022 год </t>
  </si>
  <si>
    <t>Основное мероприятие "Организация водоснабжения"</t>
  </si>
  <si>
    <t>Основное мероприятие "Формирование эффективной системы управления и распоряжения муниципальным органам"</t>
  </si>
  <si>
    <t>12</t>
  </si>
  <si>
    <t>0110300000</t>
  </si>
  <si>
    <t>Основное мероприятие "Повышение уровня благоустройства территории поселения"</t>
  </si>
  <si>
    <t>01 4 04 00000</t>
  </si>
  <si>
    <t>5.4</t>
  </si>
  <si>
    <t>5.5</t>
  </si>
  <si>
    <t>4.1</t>
  </si>
  <si>
    <t>4.2</t>
  </si>
  <si>
    <t>1.5</t>
  </si>
  <si>
    <t>1.6</t>
  </si>
  <si>
    <t>1.7</t>
  </si>
  <si>
    <t>Главный распоря-дитель бюджетных средств</t>
  </si>
  <si>
    <t>Приложение № 1
к  Решению "О внесении изменений и дополнений в  бюджет  муниципального образования "Куюсское сельское поселение" на 2022 год и плановый период 2023-2024 годы»</t>
  </si>
  <si>
    <t>Приложение  3
к Решению «О внесении изменений и дополнений в  бюджет муниципального образования "Куюсское сельское поселение"  на 2022   и   плановый   период   2023  и  2024  годов»</t>
  </si>
  <si>
    <t>Приложение  4
к Решению «О внесении изменений и дополнений в  бюджет                      муниципального образования "Куюсское сельское поселение"
на 2022 год и плановый период 2023 и 2024 годов»</t>
  </si>
  <si>
    <t>Приложение 6
к Решению  «О внесении изменений и дополнений в  бюджет 
муниципального образования "Куюсское сельское поселение"
на 2022 и плановый период 2023 и 2024 годов »</t>
  </si>
  <si>
    <t>Приложение 2
к Решению «О внесении изменений и дополнений в  бюджет                               муниципального образования "Куюсское сельское поселение"
на 2022 год и плановый период 2023 и 2024 годов"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</si>
</sst>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10"/>
      <name val="Times New Roman"/>
      <family val="1"/>
      <charset val="204"/>
    </font>
    <font>
      <b/>
      <sz val="12"/>
      <color indexed="8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0" fontId="7" fillId="0" borderId="0"/>
    <xf numFmtId="0" fontId="8" fillId="0" borderId="0">
      <alignment vertical="top"/>
    </xf>
    <xf numFmtId="0" fontId="1" fillId="0" borderId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164" fontId="2" fillId="0" borderId="0" xfId="2" applyFont="1" applyFill="1" applyAlignment="1">
      <alignment horizontal="right"/>
    </xf>
    <xf numFmtId="0" fontId="3" fillId="0" borderId="1" xfId="1" applyFont="1" applyFill="1" applyBorder="1" applyAlignment="1">
      <alignment vertical="top"/>
    </xf>
    <xf numFmtId="49" fontId="2" fillId="0" borderId="1" xfId="1" applyNumberFormat="1" applyFont="1" applyFill="1" applyBorder="1" applyAlignment="1"/>
    <xf numFmtId="0" fontId="3" fillId="0" borderId="1" xfId="1" applyFont="1" applyFill="1" applyBorder="1" applyAlignment="1">
      <alignment horizontal="justify" vertical="top"/>
    </xf>
    <xf numFmtId="49" fontId="3" fillId="0" borderId="1" xfId="1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justify" vertical="top"/>
    </xf>
    <xf numFmtId="166" fontId="3" fillId="0" borderId="1" xfId="2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justify" vertical="top" wrapText="1"/>
    </xf>
    <xf numFmtId="166" fontId="2" fillId="0" borderId="1" xfId="2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justify" vertical="top"/>
    </xf>
    <xf numFmtId="49" fontId="3" fillId="0" borderId="1" xfId="3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justify" vertical="top"/>
    </xf>
    <xf numFmtId="49" fontId="2" fillId="0" borderId="1" xfId="3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top" wrapText="1"/>
    </xf>
    <xf numFmtId="164" fontId="3" fillId="0" borderId="1" xfId="2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wrapText="1"/>
    </xf>
    <xf numFmtId="164" fontId="2" fillId="0" borderId="1" xfId="2" applyFont="1" applyFill="1" applyBorder="1" applyAlignment="1">
      <alignment horizontal="left" vertical="top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3" fillId="0" borderId="3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justify" vertical="center" wrapText="1"/>
    </xf>
    <xf numFmtId="0" fontId="2" fillId="0" borderId="0" xfId="5" applyFont="1"/>
    <xf numFmtId="0" fontId="2" fillId="0" borderId="1" xfId="5" applyFont="1" applyBorder="1" applyAlignment="1">
      <alignment horizontal="center" vertical="center" wrapText="1"/>
    </xf>
    <xf numFmtId="165" fontId="2" fillId="0" borderId="1" xfId="5" applyNumberFormat="1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wrapText="1"/>
    </xf>
    <xf numFmtId="0" fontId="3" fillId="0" borderId="0" xfId="5" applyFont="1" applyAlignment="1">
      <alignment horizontal="center" wrapText="1"/>
    </xf>
    <xf numFmtId="0" fontId="10" fillId="0" borderId="0" xfId="5" applyFont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165" fontId="3" fillId="2" borderId="1" xfId="5" applyNumberFormat="1" applyFont="1" applyFill="1" applyBorder="1" applyAlignment="1">
      <alignment horizontal="center" vertical="center" wrapText="1"/>
    </xf>
    <xf numFmtId="165" fontId="11" fillId="2" borderId="1" xfId="5" applyNumberFormat="1" applyFont="1" applyFill="1" applyBorder="1" applyAlignment="1">
      <alignment horizontal="center" vertical="center" wrapText="1"/>
    </xf>
    <xf numFmtId="165" fontId="12" fillId="2" borderId="1" xfId="5" applyNumberFormat="1" applyFont="1" applyFill="1" applyBorder="1" applyAlignment="1">
      <alignment horizontal="center" vertical="center" wrapText="1"/>
    </xf>
    <xf numFmtId="165" fontId="2" fillId="0" borderId="1" xfId="5" applyNumberFormat="1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/>
    </xf>
    <xf numFmtId="0" fontId="3" fillId="0" borderId="1" xfId="1" applyFont="1" applyFill="1" applyBorder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/>
    </xf>
    <xf numFmtId="0" fontId="3" fillId="0" borderId="1" xfId="5" applyFont="1" applyBorder="1" applyAlignment="1">
      <alignment horizontal="justify" vertical="center" wrapText="1"/>
    </xf>
    <xf numFmtId="165" fontId="3" fillId="0" borderId="1" xfId="5" applyNumberFormat="1" applyFont="1" applyBorder="1" applyAlignment="1">
      <alignment horizontal="center" vertical="center" wrapText="1"/>
    </xf>
    <xf numFmtId="0" fontId="2" fillId="0" borderId="1" xfId="5" applyFont="1" applyBorder="1" applyAlignment="1">
      <alignment horizontal="justify" vertical="center" wrapText="1"/>
    </xf>
    <xf numFmtId="2" fontId="3" fillId="0" borderId="1" xfId="5" applyNumberFormat="1" applyFont="1" applyBorder="1" applyAlignment="1">
      <alignment horizontal="center" vertical="center" wrapText="1"/>
    </xf>
    <xf numFmtId="2" fontId="2" fillId="0" borderId="1" xfId="5" applyNumberFormat="1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165" fontId="11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165" fontId="3" fillId="0" borderId="1" xfId="5" applyNumberFormat="1" applyFont="1" applyBorder="1" applyAlignment="1">
      <alignment horizontal="center" vertical="center"/>
    </xf>
    <xf numFmtId="165" fontId="2" fillId="0" borderId="1" xfId="5" applyNumberFormat="1" applyFont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49" fontId="12" fillId="2" borderId="1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 wrapText="1"/>
    </xf>
    <xf numFmtId="165" fontId="2" fillId="2" borderId="1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/>
    </xf>
    <xf numFmtId="165" fontId="2" fillId="2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165" fontId="3" fillId="2" borderId="1" xfId="5" applyNumberFormat="1" applyFont="1" applyFill="1" applyBorder="1" applyAlignment="1">
      <alignment horizontal="center" vertical="center"/>
    </xf>
    <xf numFmtId="49" fontId="2" fillId="2" borderId="1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left" vertical="center" wrapText="1"/>
    </xf>
    <xf numFmtId="49" fontId="15" fillId="2" borderId="1" xfId="5" applyNumberFormat="1" applyFont="1" applyFill="1" applyBorder="1" applyAlignment="1">
      <alignment horizontal="center" vertical="center" wrapText="1"/>
    </xf>
    <xf numFmtId="49" fontId="11" fillId="2" borderId="1" xfId="5" applyNumberFormat="1" applyFont="1" applyFill="1" applyBorder="1" applyAlignment="1">
      <alignment vertical="top" wrapText="1"/>
    </xf>
    <xf numFmtId="49" fontId="11" fillId="2" borderId="1" xfId="5" applyNumberFormat="1" applyFont="1" applyFill="1" applyBorder="1" applyAlignment="1">
      <alignment horizontal="center" vertical="center" wrapText="1"/>
    </xf>
    <xf numFmtId="49" fontId="12" fillId="2" borderId="1" xfId="5" applyNumberFormat="1" applyFont="1" applyFill="1" applyBorder="1" applyAlignment="1">
      <alignment vertical="top" wrapText="1"/>
    </xf>
    <xf numFmtId="49" fontId="12" fillId="2" borderId="1" xfId="5" applyNumberFormat="1" applyFont="1" applyFill="1" applyBorder="1" applyAlignment="1">
      <alignment horizontal="center" vertical="center"/>
    </xf>
    <xf numFmtId="49" fontId="11" fillId="2" borderId="1" xfId="5" applyNumberFormat="1" applyFont="1" applyFill="1" applyBorder="1" applyAlignment="1">
      <alignment horizontal="center" vertical="center"/>
    </xf>
    <xf numFmtId="165" fontId="2" fillId="2" borderId="1" xfId="5" applyNumberFormat="1" applyFont="1" applyFill="1" applyBorder="1" applyAlignment="1">
      <alignment horizontal="center"/>
    </xf>
    <xf numFmtId="49" fontId="12" fillId="2" borderId="5" xfId="5" applyNumberFormat="1" applyFont="1" applyFill="1" applyBorder="1" applyAlignment="1">
      <alignment vertical="top" wrapText="1"/>
    </xf>
    <xf numFmtId="49" fontId="12" fillId="2" borderId="5" xfId="5" applyNumberFormat="1" applyFont="1" applyFill="1" applyBorder="1" applyAlignment="1">
      <alignment horizontal="center" vertical="center" wrapText="1"/>
    </xf>
    <xf numFmtId="165" fontId="3" fillId="2" borderId="5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vertical="top" wrapText="1"/>
    </xf>
    <xf numFmtId="0" fontId="11" fillId="2" borderId="1" xfId="5" applyFont="1" applyFill="1" applyBorder="1" applyAlignment="1">
      <alignment horizontal="left" vertical="top" wrapText="1"/>
    </xf>
    <xf numFmtId="165" fontId="3" fillId="2" borderId="1" xfId="5" applyNumberFormat="1" applyFont="1" applyFill="1" applyBorder="1" applyAlignment="1">
      <alignment horizontal="center" wrapText="1"/>
    </xf>
    <xf numFmtId="49" fontId="16" fillId="2" borderId="1" xfId="5" applyNumberFormat="1" applyFont="1" applyFill="1" applyBorder="1" applyAlignment="1">
      <alignment horizontal="center" vertical="center" wrapText="1"/>
    </xf>
    <xf numFmtId="49" fontId="12" fillId="2" borderId="1" xfId="5" applyNumberFormat="1" applyFont="1" applyFill="1" applyBorder="1" applyAlignment="1">
      <alignment horizontal="center" vertical="top" wrapText="1"/>
    </xf>
    <xf numFmtId="49" fontId="11" fillId="2" borderId="1" xfId="5" applyNumberFormat="1" applyFont="1" applyFill="1" applyBorder="1" applyAlignment="1">
      <alignment horizontal="center" vertical="top" wrapText="1"/>
    </xf>
    <xf numFmtId="0" fontId="12" fillId="2" borderId="1" xfId="5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vertical="top" wrapText="1"/>
    </xf>
    <xf numFmtId="0" fontId="11" fillId="2" borderId="1" xfId="5" applyNumberFormat="1" applyFont="1" applyFill="1" applyBorder="1" applyAlignment="1">
      <alignment vertical="top" wrapText="1"/>
    </xf>
    <xf numFmtId="0" fontId="2" fillId="2" borderId="1" xfId="5" applyFont="1" applyFill="1" applyBorder="1" applyAlignment="1">
      <alignment vertical="top" wrapText="1"/>
    </xf>
    <xf numFmtId="0" fontId="17" fillId="2" borderId="1" xfId="5" applyFont="1" applyFill="1" applyBorder="1" applyAlignment="1">
      <alignment horizontal="left" vertical="top" wrapText="1"/>
    </xf>
    <xf numFmtId="0" fontId="4" fillId="2" borderId="1" xfId="5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left" vertical="top" wrapText="1"/>
    </xf>
    <xf numFmtId="49" fontId="15" fillId="2" borderId="1" xfId="5" applyNumberFormat="1" applyFont="1" applyFill="1" applyBorder="1" applyAlignment="1">
      <alignment horizontal="center" vertical="top" wrapText="1"/>
    </xf>
    <xf numFmtId="49" fontId="11" fillId="2" borderId="1" xfId="5" applyNumberFormat="1" applyFont="1" applyFill="1" applyBorder="1" applyAlignment="1">
      <alignment horizontal="left" vertical="center" wrapText="1"/>
    </xf>
    <xf numFmtId="49" fontId="11" fillId="2" borderId="4" xfId="5" applyNumberFormat="1" applyFont="1" applyFill="1" applyBorder="1" applyAlignment="1">
      <alignment horizontal="left" vertical="center" wrapText="1"/>
    </xf>
    <xf numFmtId="0" fontId="10" fillId="0" borderId="0" xfId="5" applyFont="1"/>
    <xf numFmtId="0" fontId="2" fillId="0" borderId="3" xfId="5" applyFont="1" applyBorder="1" applyAlignment="1">
      <alignment horizontal="right" vertical="center" wrapText="1"/>
    </xf>
    <xf numFmtId="0" fontId="2" fillId="2" borderId="1" xfId="5" applyFont="1" applyFill="1" applyBorder="1" applyAlignment="1">
      <alignment horizontal="left" vertical="top" wrapText="1"/>
    </xf>
    <xf numFmtId="49" fontId="11" fillId="2" borderId="5" xfId="5" applyNumberFormat="1" applyFont="1" applyFill="1" applyBorder="1" applyAlignment="1">
      <alignment horizontal="center" vertical="center" wrapText="1"/>
    </xf>
    <xf numFmtId="165" fontId="2" fillId="2" borderId="5" xfId="5" applyNumberFormat="1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0" fontId="13" fillId="0" borderId="1" xfId="5" applyFont="1" applyBorder="1" applyAlignment="1">
      <alignment horizontal="center" vertical="center" wrapText="1"/>
    </xf>
    <xf numFmtId="49" fontId="11" fillId="2" borderId="1" xfId="5" applyNumberFormat="1" applyFont="1" applyFill="1" applyBorder="1" applyAlignment="1">
      <alignment vertical="center" wrapText="1"/>
    </xf>
    <xf numFmtId="0" fontId="18" fillId="0" borderId="0" xfId="1" applyFont="1"/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/>
    <xf numFmtId="0" fontId="3" fillId="0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/>
    </xf>
    <xf numFmtId="0" fontId="3" fillId="0" borderId="0" xfId="5" applyFont="1"/>
    <xf numFmtId="0" fontId="12" fillId="0" borderId="0" xfId="5" applyFont="1"/>
    <xf numFmtId="0" fontId="11" fillId="0" borderId="0" xfId="5" applyFont="1"/>
    <xf numFmtId="0" fontId="11" fillId="2" borderId="0" xfId="5" applyFont="1" applyFill="1" applyBorder="1"/>
    <xf numFmtId="0" fontId="20" fillId="2" borderId="0" xfId="5" applyFont="1" applyFill="1"/>
    <xf numFmtId="0" fontId="11" fillId="2" borderId="0" xfId="5" applyFont="1" applyFill="1"/>
    <xf numFmtId="0" fontId="20" fillId="2" borderId="0" xfId="5" applyFont="1" applyFill="1" applyBorder="1"/>
    <xf numFmtId="0" fontId="10" fillId="0" borderId="0" xfId="5" applyFont="1" applyAlignment="1"/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horizontal="justify" vertical="center" wrapText="1"/>
    </xf>
    <xf numFmtId="0" fontId="10" fillId="2" borderId="0" xfId="5" applyFont="1" applyFill="1"/>
    <xf numFmtId="0" fontId="2" fillId="0" borderId="0" xfId="5" applyFont="1" applyAlignment="1">
      <alignment wrapText="1"/>
    </xf>
    <xf numFmtId="0" fontId="2" fillId="0" borderId="0" xfId="5" applyFont="1" applyAlignment="1">
      <alignment horizontal="center"/>
    </xf>
    <xf numFmtId="0" fontId="3" fillId="0" borderId="1" xfId="5" applyFont="1" applyBorder="1" applyAlignment="1">
      <alignment horizontal="center" wrapText="1"/>
    </xf>
    <xf numFmtId="0" fontId="3" fillId="0" borderId="1" xfId="5" applyFont="1" applyFill="1" applyBorder="1" applyAlignment="1">
      <alignment horizontal="left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165" fontId="10" fillId="0" borderId="0" xfId="5" applyNumberFormat="1" applyFont="1"/>
    <xf numFmtId="1" fontId="3" fillId="0" borderId="1" xfId="5" applyNumberFormat="1" applyFont="1" applyFill="1" applyBorder="1" applyAlignment="1">
      <alignment horizontal="left" vertical="top" wrapText="1"/>
    </xf>
    <xf numFmtId="49" fontId="2" fillId="0" borderId="1" xfId="5" applyNumberFormat="1" applyFont="1" applyBorder="1" applyAlignment="1">
      <alignment horizontal="center"/>
    </xf>
    <xf numFmtId="49" fontId="2" fillId="0" borderId="0" xfId="5" applyNumberFormat="1" applyFont="1" applyAlignment="1">
      <alignment horizontal="center"/>
    </xf>
    <xf numFmtId="165" fontId="3" fillId="0" borderId="1" xfId="5" applyNumberFormat="1" applyFont="1" applyFill="1" applyBorder="1" applyAlignment="1">
      <alignment horizontal="center" vertical="center" wrapText="1"/>
    </xf>
    <xf numFmtId="49" fontId="4" fillId="2" borderId="0" xfId="5" applyNumberFormat="1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 vertical="center"/>
    </xf>
    <xf numFmtId="0" fontId="21" fillId="2" borderId="0" xfId="5" applyFont="1" applyFill="1"/>
    <xf numFmtId="0" fontId="4" fillId="2" borderId="0" xfId="5" applyFont="1" applyFill="1" applyBorder="1" applyAlignment="1">
      <alignment horizontal="right" vertical="center"/>
    </xf>
    <xf numFmtId="0" fontId="22" fillId="2" borderId="0" xfId="5" applyFont="1" applyFill="1"/>
    <xf numFmtId="0" fontId="3" fillId="2" borderId="1" xfId="5" applyFont="1" applyFill="1" applyBorder="1" applyAlignment="1">
      <alignment horizontal="center" vertical="top" wrapText="1"/>
    </xf>
    <xf numFmtId="0" fontId="23" fillId="2" borderId="0" xfId="5" applyFont="1" applyFill="1"/>
    <xf numFmtId="49" fontId="24" fillId="2" borderId="1" xfId="5" applyNumberFormat="1" applyFont="1" applyFill="1" applyBorder="1" applyAlignment="1">
      <alignment horizontal="center" vertical="top" wrapText="1"/>
    </xf>
    <xf numFmtId="0" fontId="12" fillId="2" borderId="1" xfId="5" applyNumberFormat="1" applyFont="1" applyFill="1" applyBorder="1" applyAlignment="1">
      <alignment vertical="top" wrapText="1"/>
    </xf>
    <xf numFmtId="49" fontId="26" fillId="2" borderId="1" xfId="5" applyNumberFormat="1" applyFont="1" applyFill="1" applyBorder="1" applyAlignment="1">
      <alignment horizontal="center" vertical="center" wrapText="1"/>
    </xf>
    <xf numFmtId="49" fontId="2" fillId="2" borderId="0" xfId="5" applyNumberFormat="1" applyFont="1" applyFill="1" applyAlignment="1">
      <alignment horizontal="center" vertical="top" wrapText="1"/>
    </xf>
    <xf numFmtId="0" fontId="2" fillId="2" borderId="0" xfId="5" applyFont="1" applyFill="1" applyAlignment="1">
      <alignment vertical="top" wrapText="1"/>
    </xf>
    <xf numFmtId="49" fontId="2" fillId="2" borderId="0" xfId="5" applyNumberFormat="1" applyFont="1" applyFill="1" applyAlignment="1">
      <alignment horizontal="center" vertical="center" wrapText="1"/>
    </xf>
    <xf numFmtId="0" fontId="4" fillId="2" borderId="0" xfId="5" applyFont="1" applyFill="1" applyAlignment="1">
      <alignment vertical="top" wrapText="1"/>
    </xf>
    <xf numFmtId="49" fontId="4" fillId="2" borderId="0" xfId="5" applyNumberFormat="1" applyFont="1" applyFill="1" applyAlignment="1">
      <alignment horizontal="center" vertical="top" wrapText="1"/>
    </xf>
    <xf numFmtId="49" fontId="4" fillId="2" borderId="0" xfId="5" applyNumberFormat="1" applyFont="1" applyFill="1" applyAlignment="1">
      <alignment horizontal="center" vertical="center" wrapText="1"/>
    </xf>
    <xf numFmtId="0" fontId="27" fillId="2" borderId="0" xfId="5" applyFont="1" applyFill="1"/>
    <xf numFmtId="0" fontId="10" fillId="0" borderId="0" xfId="5" applyFont="1"/>
    <xf numFmtId="165" fontId="2" fillId="2" borderId="5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top"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top"/>
    </xf>
    <xf numFmtId="1" fontId="10" fillId="0" borderId="0" xfId="5" applyNumberFormat="1" applyFont="1" applyAlignment="1">
      <alignment horizontal="justify" vertical="center" wrapText="1"/>
    </xf>
    <xf numFmtId="0" fontId="2" fillId="0" borderId="0" xfId="5" applyFont="1"/>
    <xf numFmtId="49" fontId="3" fillId="0" borderId="1" xfId="0" applyNumberFormat="1" applyFont="1" applyFill="1" applyBorder="1" applyAlignment="1">
      <alignment vertical="top" wrapText="1"/>
    </xf>
    <xf numFmtId="0" fontId="2" fillId="0" borderId="0" xfId="5" applyFont="1" applyAlignment="1">
      <alignment horizontal="center" wrapText="1"/>
    </xf>
    <xf numFmtId="0" fontId="2" fillId="0" borderId="1" xfId="5" applyFont="1" applyBorder="1"/>
    <xf numFmtId="0" fontId="3" fillId="0" borderId="1" xfId="5" applyFont="1" applyBorder="1" applyAlignment="1">
      <alignment vertical="center"/>
    </xf>
    <xf numFmtId="2" fontId="10" fillId="0" borderId="0" xfId="5" applyNumberFormat="1" applyFont="1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0" fontId="10" fillId="0" borderId="0" xfId="5" applyFont="1"/>
    <xf numFmtId="0" fontId="3" fillId="0" borderId="0" xfId="5" applyFont="1" applyAlignment="1">
      <alignment horizontal="center" vertical="top" wrapText="1"/>
    </xf>
    <xf numFmtId="0" fontId="3" fillId="0" borderId="1" xfId="5" applyFont="1" applyBorder="1" applyAlignment="1">
      <alignment horizontal="center" vertical="center" wrapText="1"/>
    </xf>
    <xf numFmtId="0" fontId="2" fillId="0" borderId="0" xfId="5" applyFont="1" applyAlignment="1">
      <alignment horizontal="right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2" borderId="1" xfId="5" applyFont="1" applyFill="1" applyBorder="1" applyAlignment="1">
      <alignment horizontal="left" vertical="center" wrapText="1"/>
    </xf>
    <xf numFmtId="0" fontId="3" fillId="0" borderId="1" xfId="5" applyFont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top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11" fillId="2" borderId="5" xfId="5" applyNumberFormat="1" applyFont="1" applyFill="1" applyBorder="1" applyAlignment="1">
      <alignment vertical="top" wrapText="1"/>
    </xf>
    <xf numFmtId="0" fontId="3" fillId="0" borderId="1" xfId="5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3" fillId="0" borderId="1" xfId="5" applyFont="1" applyBorder="1" applyAlignment="1">
      <alignment horizontal="center" vertical="center"/>
    </xf>
    <xf numFmtId="49" fontId="3" fillId="2" borderId="1" xfId="5" applyNumberFormat="1" applyFont="1" applyFill="1" applyBorder="1" applyAlignment="1">
      <alignment horizontal="justify" vertical="top" wrapText="1"/>
    </xf>
    <xf numFmtId="0" fontId="23" fillId="2" borderId="0" xfId="5" applyFont="1" applyFill="1" applyAlignment="1">
      <alignment vertical="center"/>
    </xf>
    <xf numFmtId="49" fontId="12" fillId="2" borderId="1" xfId="5" applyNumberFormat="1" applyFont="1" applyFill="1" applyBorder="1" applyAlignment="1">
      <alignment horizontal="left" vertical="top" wrapText="1"/>
    </xf>
    <xf numFmtId="0" fontId="12" fillId="2" borderId="1" xfId="5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3" fillId="0" borderId="2" xfId="5" applyNumberFormat="1" applyFont="1" applyBorder="1" applyAlignment="1">
      <alignment vertical="center"/>
    </xf>
    <xf numFmtId="49" fontId="3" fillId="2" borderId="1" xfId="5" applyNumberFormat="1" applyFont="1" applyFill="1" applyBorder="1" applyAlignment="1">
      <alignment horizontal="center" vertical="center" wrapText="1"/>
    </xf>
    <xf numFmtId="0" fontId="10" fillId="0" borderId="0" xfId="5" applyFont="1"/>
    <xf numFmtId="49" fontId="3" fillId="2" borderId="1" xfId="5" applyNumberFormat="1" applyFont="1" applyFill="1" applyBorder="1" applyAlignment="1">
      <alignment horizontal="center" vertical="center" wrapText="1"/>
    </xf>
    <xf numFmtId="165" fontId="2" fillId="2" borderId="5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top" wrapText="1"/>
    </xf>
    <xf numFmtId="49" fontId="3" fillId="2" borderId="1" xfId="5" applyNumberFormat="1" applyFont="1" applyFill="1" applyBorder="1" applyAlignment="1">
      <alignment horizontal="center" vertical="top" wrapText="1"/>
    </xf>
    <xf numFmtId="0" fontId="3" fillId="2" borderId="1" xfId="5" applyFont="1" applyFill="1" applyBorder="1" applyAlignment="1">
      <alignment horizontal="center" vertical="top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11" fillId="2" borderId="5" xfId="5" applyNumberFormat="1" applyFont="1" applyFill="1" applyBorder="1" applyAlignment="1">
      <alignment vertical="top" wrapText="1"/>
    </xf>
    <xf numFmtId="49" fontId="11" fillId="2" borderId="4" xfId="5" applyNumberFormat="1" applyFont="1" applyFill="1" applyBorder="1" applyAlignment="1">
      <alignment horizontal="center" vertical="center" wrapText="1"/>
    </xf>
    <xf numFmtId="49" fontId="11" fillId="2" borderId="5" xfId="5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49" fontId="12" fillId="2" borderId="5" xfId="5" applyNumberFormat="1" applyFont="1" applyFill="1" applyBorder="1" applyAlignment="1">
      <alignment horizontal="center" vertical="top" wrapText="1"/>
    </xf>
    <xf numFmtId="0" fontId="12" fillId="2" borderId="1" xfId="5" applyFont="1" applyFill="1" applyBorder="1" applyAlignment="1">
      <alignment horizontal="center" vertical="top" wrapText="1"/>
    </xf>
    <xf numFmtId="0" fontId="11" fillId="2" borderId="1" xfId="5" applyNumberFormat="1" applyFont="1" applyFill="1" applyBorder="1" applyAlignment="1">
      <alignment horizontal="center" vertical="top" wrapText="1"/>
    </xf>
    <xf numFmtId="0" fontId="11" fillId="2" borderId="1" xfId="5" applyFont="1" applyFill="1" applyBorder="1" applyAlignment="1">
      <alignment horizontal="center" vertical="top" wrapText="1"/>
    </xf>
    <xf numFmtId="0" fontId="2" fillId="2" borderId="1" xfId="5" applyFont="1" applyFill="1" applyBorder="1" applyAlignment="1">
      <alignment horizontal="center" vertical="top" wrapText="1"/>
    </xf>
    <xf numFmtId="0" fontId="17" fillId="2" borderId="1" xfId="5" applyFont="1" applyFill="1" applyBorder="1" applyAlignment="1">
      <alignment horizontal="center" vertical="top" wrapText="1"/>
    </xf>
    <xf numFmtId="0" fontId="4" fillId="2" borderId="1" xfId="5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2" fillId="2" borderId="1" xfId="5" applyNumberFormat="1" applyFont="1" applyFill="1" applyBorder="1" applyAlignment="1">
      <alignment horizontal="center" vertical="top" wrapText="1"/>
    </xf>
    <xf numFmtId="0" fontId="2" fillId="2" borderId="0" xfId="5" applyFont="1" applyFill="1" applyAlignment="1">
      <alignment horizontal="center" vertical="top" wrapText="1"/>
    </xf>
    <xf numFmtId="0" fontId="4" fillId="2" borderId="0" xfId="5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wrapText="1"/>
    </xf>
    <xf numFmtId="0" fontId="19" fillId="0" borderId="0" xfId="0" applyFont="1" applyAlignment="1">
      <alignment horizontal="right" wrapText="1"/>
    </xf>
    <xf numFmtId="0" fontId="13" fillId="0" borderId="1" xfId="5" applyFont="1" applyBorder="1" applyAlignment="1">
      <alignment horizontal="center" vertical="center" wrapText="1"/>
    </xf>
    <xf numFmtId="0" fontId="2" fillId="0" borderId="0" xfId="5" applyFont="1" applyAlignment="1">
      <alignment horizontal="right" vertical="center" wrapText="1"/>
    </xf>
    <xf numFmtId="0" fontId="3" fillId="0" borderId="0" xfId="5" applyFont="1" applyBorder="1" applyAlignment="1">
      <alignment horizontal="center" vertical="center" wrapText="1"/>
    </xf>
    <xf numFmtId="0" fontId="10" fillId="0" borderId="0" xfId="5" applyFont="1"/>
    <xf numFmtId="0" fontId="3" fillId="0" borderId="4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5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5" applyFont="1" applyAlignment="1">
      <alignment horizontal="center" vertical="top" wrapText="1"/>
    </xf>
    <xf numFmtId="0" fontId="3" fillId="0" borderId="1" xfId="5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top" wrapText="1"/>
    </xf>
    <xf numFmtId="49" fontId="3" fillId="2" borderId="1" xfId="5" applyNumberFormat="1" applyFont="1" applyFill="1" applyBorder="1" applyAlignment="1">
      <alignment horizontal="center" vertical="top" wrapText="1"/>
    </xf>
    <xf numFmtId="0" fontId="3" fillId="2" borderId="1" xfId="5" applyFont="1" applyFill="1" applyBorder="1" applyAlignment="1">
      <alignment horizontal="center" vertical="top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11" fillId="2" borderId="4" xfId="5" applyNumberFormat="1" applyFont="1" applyFill="1" applyBorder="1" applyAlignment="1">
      <alignment vertical="top" wrapText="1"/>
    </xf>
    <xf numFmtId="49" fontId="11" fillId="2" borderId="5" xfId="5" applyNumberFormat="1" applyFont="1" applyFill="1" applyBorder="1" applyAlignment="1">
      <alignment vertical="top" wrapText="1"/>
    </xf>
    <xf numFmtId="49" fontId="11" fillId="2" borderId="4" xfId="5" applyNumberFormat="1" applyFont="1" applyFill="1" applyBorder="1" applyAlignment="1">
      <alignment horizontal="center" vertical="center" wrapText="1"/>
    </xf>
    <xf numFmtId="49" fontId="11" fillId="2" borderId="5" xfId="5" applyNumberFormat="1" applyFont="1" applyFill="1" applyBorder="1" applyAlignment="1">
      <alignment horizontal="center" vertical="center" wrapText="1"/>
    </xf>
    <xf numFmtId="0" fontId="2" fillId="2" borderId="0" xfId="5" applyFont="1" applyFill="1" applyAlignment="1">
      <alignment horizontal="right" vertical="center" wrapText="1"/>
    </xf>
    <xf numFmtId="0" fontId="17" fillId="2" borderId="0" xfId="5" applyFont="1" applyFill="1" applyBorder="1" applyAlignment="1">
      <alignment horizontal="center" wrapText="1"/>
    </xf>
    <xf numFmtId="49" fontId="25" fillId="2" borderId="1" xfId="5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4" xfId="5" applyFont="1" applyFill="1" applyBorder="1" applyAlignment="1">
      <alignment horizontal="center" vertical="center" wrapText="1"/>
    </xf>
    <xf numFmtId="165" fontId="2" fillId="2" borderId="4" xfId="5" applyNumberFormat="1" applyFont="1" applyFill="1" applyBorder="1" applyAlignment="1">
      <alignment horizontal="center" vertical="center" wrapText="1"/>
    </xf>
    <xf numFmtId="165" fontId="2" fillId="2" borderId="5" xfId="5" applyNumberFormat="1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left" vertical="top" wrapText="1"/>
    </xf>
    <xf numFmtId="0" fontId="3" fillId="2" borderId="4" xfId="5" applyFont="1" applyFill="1" applyBorder="1" applyAlignment="1">
      <alignment horizontal="center" vertical="top" wrapText="1"/>
    </xf>
    <xf numFmtId="0" fontId="3" fillId="2" borderId="5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2" fillId="0" borderId="0" xfId="5" applyFont="1" applyAlignment="1">
      <alignment horizontal="center" vertical="center" wrapText="1"/>
    </xf>
    <xf numFmtId="0" fontId="2" fillId="0" borderId="0" xfId="5" applyFont="1" applyBorder="1" applyAlignment="1">
      <alignment horizontal="center"/>
    </xf>
    <xf numFmtId="0" fontId="3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1"/>
    <cellStyle name="Обычный_источники" xfId="3"/>
    <cellStyle name="Тысячи [0]_перечис.11" xfId="8"/>
    <cellStyle name="Тысячи_перечис.11" xfId="9"/>
    <cellStyle name="Финансовый 2" xfId="10"/>
    <cellStyle name="Финансовый 3" xfId="11"/>
    <cellStyle name="Финансов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zoomScaleNormal="100" workbookViewId="0">
      <selection activeCell="B6" sqref="B6"/>
    </sheetView>
  </sheetViews>
  <sheetFormatPr defaultColWidth="9.140625" defaultRowHeight="15.75"/>
  <cols>
    <col min="1" max="1" width="69.5703125" style="108" customWidth="1"/>
    <col min="2" max="2" width="29.5703125" style="108" customWidth="1"/>
    <col min="3" max="3" width="30" style="108" customWidth="1"/>
    <col min="4" max="16384" width="9.140625" style="108"/>
  </cols>
  <sheetData>
    <row r="1" spans="1:3">
      <c r="B1" s="228" t="s">
        <v>380</v>
      </c>
      <c r="C1" s="229"/>
    </row>
    <row r="2" spans="1:3">
      <c r="B2" s="229"/>
      <c r="C2" s="229"/>
    </row>
    <row r="3" spans="1:3" ht="15.75" customHeight="1">
      <c r="A3" s="1"/>
      <c r="B3" s="229"/>
      <c r="C3" s="229"/>
    </row>
    <row r="4" spans="1:3">
      <c r="A4" s="1"/>
      <c r="B4" s="229"/>
      <c r="C4" s="229"/>
    </row>
    <row r="5" spans="1:3" ht="45.75" customHeight="1">
      <c r="A5" s="227" t="s">
        <v>267</v>
      </c>
      <c r="B5" s="227"/>
      <c r="C5" s="227"/>
    </row>
    <row r="6" spans="1:3">
      <c r="A6" s="109"/>
      <c r="B6" s="109"/>
      <c r="C6" s="109"/>
    </row>
    <row r="7" spans="1:3">
      <c r="A7" s="39"/>
      <c r="B7" s="2"/>
      <c r="C7" s="3" t="s">
        <v>0</v>
      </c>
    </row>
    <row r="8" spans="1:3" ht="31.5">
      <c r="A8" s="110"/>
      <c r="B8" s="111" t="s">
        <v>1</v>
      </c>
      <c r="C8" s="112" t="s">
        <v>266</v>
      </c>
    </row>
    <row r="9" spans="1:3">
      <c r="A9" s="4" t="s">
        <v>2</v>
      </c>
      <c r="B9" s="5"/>
      <c r="C9" s="158">
        <f>-C12</f>
        <v>-1124.8499999999999</v>
      </c>
    </row>
    <row r="10" spans="1:3">
      <c r="A10" s="6" t="s">
        <v>3</v>
      </c>
      <c r="B10" s="7" t="s">
        <v>4</v>
      </c>
      <c r="C10" s="8"/>
    </row>
    <row r="11" spans="1:3">
      <c r="A11" s="9" t="s">
        <v>5</v>
      </c>
      <c r="B11" s="12"/>
      <c r="C11" s="10"/>
    </row>
    <row r="12" spans="1:3" ht="31.5">
      <c r="A12" s="11" t="s">
        <v>6</v>
      </c>
      <c r="B12" s="12" t="s">
        <v>7</v>
      </c>
      <c r="C12" s="158">
        <v>1124.8499999999999</v>
      </c>
    </row>
    <row r="13" spans="1:3" ht="31.5">
      <c r="A13" s="6" t="s">
        <v>8</v>
      </c>
      <c r="B13" s="7" t="s">
        <v>9</v>
      </c>
      <c r="C13" s="10"/>
    </row>
    <row r="14" spans="1:3" ht="31.5">
      <c r="A14" s="13" t="s">
        <v>10</v>
      </c>
      <c r="B14" s="12" t="s">
        <v>11</v>
      </c>
      <c r="C14" s="10"/>
    </row>
    <row r="15" spans="1:3" ht="31.5">
      <c r="A15" s="9" t="s">
        <v>12</v>
      </c>
      <c r="B15" s="12" t="s">
        <v>13</v>
      </c>
      <c r="C15" s="10"/>
    </row>
    <row r="16" spans="1:3" ht="31.5">
      <c r="A16" s="9" t="s">
        <v>14</v>
      </c>
      <c r="B16" s="12" t="s">
        <v>15</v>
      </c>
      <c r="C16" s="10"/>
    </row>
    <row r="17" spans="1:3" ht="31.5">
      <c r="A17" s="9" t="s">
        <v>16</v>
      </c>
      <c r="B17" s="12" t="s">
        <v>17</v>
      </c>
      <c r="C17" s="10"/>
    </row>
    <row r="18" spans="1:3" ht="31.5">
      <c r="A18" s="6" t="s">
        <v>18</v>
      </c>
      <c r="B18" s="7" t="s">
        <v>19</v>
      </c>
      <c r="C18" s="10"/>
    </row>
    <row r="19" spans="1:3" ht="31.5">
      <c r="A19" s="9" t="s">
        <v>20</v>
      </c>
      <c r="B19" s="12" t="s">
        <v>21</v>
      </c>
      <c r="C19" s="10"/>
    </row>
    <row r="20" spans="1:3" ht="47.25">
      <c r="A20" s="9" t="s">
        <v>22</v>
      </c>
      <c r="B20" s="12" t="s">
        <v>23</v>
      </c>
      <c r="C20" s="10"/>
    </row>
    <row r="21" spans="1:3" ht="47.25">
      <c r="A21" s="9" t="s">
        <v>24</v>
      </c>
      <c r="B21" s="12" t="s">
        <v>25</v>
      </c>
      <c r="C21" s="10"/>
    </row>
    <row r="22" spans="1:3" ht="47.25">
      <c r="A22" s="9" t="s">
        <v>26</v>
      </c>
      <c r="B22" s="12" t="s">
        <v>27</v>
      </c>
      <c r="C22" s="10"/>
    </row>
    <row r="23" spans="1:3" ht="31.5">
      <c r="A23" s="6" t="s">
        <v>28</v>
      </c>
      <c r="B23" s="7" t="s">
        <v>29</v>
      </c>
      <c r="C23" s="10"/>
    </row>
    <row r="24" spans="1:3" ht="31.5">
      <c r="A24" s="6" t="s">
        <v>30</v>
      </c>
      <c r="B24" s="7" t="s">
        <v>31</v>
      </c>
      <c r="C24" s="10"/>
    </row>
    <row r="25" spans="1:3" ht="31.5">
      <c r="A25" s="9" t="s">
        <v>32</v>
      </c>
      <c r="B25" s="12" t="s">
        <v>33</v>
      </c>
      <c r="C25" s="14"/>
    </row>
    <row r="26" spans="1:3" ht="31.5">
      <c r="A26" s="9" t="s">
        <v>34</v>
      </c>
      <c r="B26" s="12" t="s">
        <v>33</v>
      </c>
      <c r="C26" s="14"/>
    </row>
    <row r="27" spans="1:3" ht="31.5">
      <c r="A27" s="15" t="s">
        <v>35</v>
      </c>
      <c r="B27" s="16" t="s">
        <v>36</v>
      </c>
      <c r="C27" s="10"/>
    </row>
    <row r="28" spans="1:3" ht="31.5">
      <c r="A28" s="17" t="s">
        <v>37</v>
      </c>
      <c r="B28" s="18" t="s">
        <v>38</v>
      </c>
      <c r="C28" s="10"/>
    </row>
    <row r="29" spans="1:3" ht="31.5">
      <c r="A29" s="9" t="s">
        <v>39</v>
      </c>
      <c r="B29" s="12" t="s">
        <v>40</v>
      </c>
      <c r="C29" s="10"/>
    </row>
    <row r="30" spans="1:3" ht="47.25">
      <c r="A30" s="9" t="s">
        <v>41</v>
      </c>
      <c r="B30" s="12" t="s">
        <v>42</v>
      </c>
      <c r="C30" s="10"/>
    </row>
    <row r="31" spans="1:3" ht="31.5">
      <c r="A31" s="19" t="s">
        <v>43</v>
      </c>
      <c r="B31" s="40" t="s">
        <v>44</v>
      </c>
      <c r="C31" s="20"/>
    </row>
    <row r="32" spans="1:3" ht="31.5">
      <c r="A32" s="21" t="s">
        <v>45</v>
      </c>
      <c r="B32" s="22" t="s">
        <v>46</v>
      </c>
      <c r="C32" s="23"/>
    </row>
    <row r="33" spans="1:3" ht="47.25">
      <c r="A33" s="21" t="s">
        <v>47</v>
      </c>
      <c r="B33" s="22" t="s">
        <v>48</v>
      </c>
      <c r="C33" s="23"/>
    </row>
  </sheetData>
  <mergeCells count="2">
    <mergeCell ref="A5:C5"/>
    <mergeCell ref="B1:C4"/>
  </mergeCells>
  <pageMargins left="0.78740157480314965" right="0.11811023622047245" top="0.74803149606299213" bottom="0.74803149606299213" header="0.31496062992125984" footer="0.31496062992125984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3"/>
  <sheetViews>
    <sheetView tabSelected="1" view="pageBreakPreview" zoomScaleNormal="100" zoomScaleSheetLayoutView="100" workbookViewId="0">
      <selection activeCell="F4" sqref="F4:F5"/>
    </sheetView>
  </sheetViews>
  <sheetFormatPr defaultRowHeight="15"/>
  <cols>
    <col min="1" max="1" width="18" style="121" customWidth="1"/>
    <col min="2" max="2" width="25.85546875" style="33" customWidth="1"/>
    <col min="3" max="3" width="48" style="122" customWidth="1"/>
    <col min="4" max="4" width="11.7109375" style="122" hidden="1" customWidth="1"/>
    <col min="5" max="5" width="11.7109375" style="122" customWidth="1"/>
    <col min="6" max="6" width="12.7109375" style="122" customWidth="1"/>
    <col min="7" max="7" width="17.7109375" style="33" customWidth="1"/>
    <col min="8" max="258" width="9.140625" style="100"/>
    <col min="259" max="259" width="17.42578125" style="100" customWidth="1"/>
    <col min="260" max="260" width="25" style="100" customWidth="1"/>
    <col min="261" max="261" width="48.28515625" style="100" customWidth="1"/>
    <col min="262" max="263" width="19.5703125" style="100" customWidth="1"/>
    <col min="264" max="514" width="9.140625" style="100"/>
    <col min="515" max="515" width="17.42578125" style="100" customWidth="1"/>
    <col min="516" max="516" width="25" style="100" customWidth="1"/>
    <col min="517" max="517" width="48.28515625" style="100" customWidth="1"/>
    <col min="518" max="519" width="19.5703125" style="100" customWidth="1"/>
    <col min="520" max="770" width="9.140625" style="100"/>
    <col min="771" max="771" width="17.42578125" style="100" customWidth="1"/>
    <col min="772" max="772" width="25" style="100" customWidth="1"/>
    <col min="773" max="773" width="48.28515625" style="100" customWidth="1"/>
    <col min="774" max="775" width="19.5703125" style="100" customWidth="1"/>
    <col min="776" max="1026" width="9.140625" style="100"/>
    <col min="1027" max="1027" width="17.42578125" style="100" customWidth="1"/>
    <col min="1028" max="1028" width="25" style="100" customWidth="1"/>
    <col min="1029" max="1029" width="48.28515625" style="100" customWidth="1"/>
    <col min="1030" max="1031" width="19.5703125" style="100" customWidth="1"/>
    <col min="1032" max="1282" width="9.140625" style="100"/>
    <col min="1283" max="1283" width="17.42578125" style="100" customWidth="1"/>
    <col min="1284" max="1284" width="25" style="100" customWidth="1"/>
    <col min="1285" max="1285" width="48.28515625" style="100" customWidth="1"/>
    <col min="1286" max="1287" width="19.5703125" style="100" customWidth="1"/>
    <col min="1288" max="1538" width="9.140625" style="100"/>
    <col min="1539" max="1539" width="17.42578125" style="100" customWidth="1"/>
    <col min="1540" max="1540" width="25" style="100" customWidth="1"/>
    <col min="1541" max="1541" width="48.28515625" style="100" customWidth="1"/>
    <col min="1542" max="1543" width="19.5703125" style="100" customWidth="1"/>
    <col min="1544" max="1794" width="9.140625" style="100"/>
    <col min="1795" max="1795" width="17.42578125" style="100" customWidth="1"/>
    <col min="1796" max="1796" width="25" style="100" customWidth="1"/>
    <col min="1797" max="1797" width="48.28515625" style="100" customWidth="1"/>
    <col min="1798" max="1799" width="19.5703125" style="100" customWidth="1"/>
    <col min="1800" max="2050" width="9.140625" style="100"/>
    <col min="2051" max="2051" width="17.42578125" style="100" customWidth="1"/>
    <col min="2052" max="2052" width="25" style="100" customWidth="1"/>
    <col min="2053" max="2053" width="48.28515625" style="100" customWidth="1"/>
    <col min="2054" max="2055" width="19.5703125" style="100" customWidth="1"/>
    <col min="2056" max="2306" width="9.140625" style="100"/>
    <col min="2307" max="2307" width="17.42578125" style="100" customWidth="1"/>
    <col min="2308" max="2308" width="25" style="100" customWidth="1"/>
    <col min="2309" max="2309" width="48.28515625" style="100" customWidth="1"/>
    <col min="2310" max="2311" width="19.5703125" style="100" customWidth="1"/>
    <col min="2312" max="2562" width="9.140625" style="100"/>
    <col min="2563" max="2563" width="17.42578125" style="100" customWidth="1"/>
    <col min="2564" max="2564" width="25" style="100" customWidth="1"/>
    <col min="2565" max="2565" width="48.28515625" style="100" customWidth="1"/>
    <col min="2566" max="2567" width="19.5703125" style="100" customWidth="1"/>
    <col min="2568" max="2818" width="9.140625" style="100"/>
    <col min="2819" max="2819" width="17.42578125" style="100" customWidth="1"/>
    <col min="2820" max="2820" width="25" style="100" customWidth="1"/>
    <col min="2821" max="2821" width="48.28515625" style="100" customWidth="1"/>
    <col min="2822" max="2823" width="19.5703125" style="100" customWidth="1"/>
    <col min="2824" max="3074" width="9.140625" style="100"/>
    <col min="3075" max="3075" width="17.42578125" style="100" customWidth="1"/>
    <col min="3076" max="3076" width="25" style="100" customWidth="1"/>
    <col min="3077" max="3077" width="48.28515625" style="100" customWidth="1"/>
    <col min="3078" max="3079" width="19.5703125" style="100" customWidth="1"/>
    <col min="3080" max="3330" width="9.140625" style="100"/>
    <col min="3331" max="3331" width="17.42578125" style="100" customWidth="1"/>
    <col min="3332" max="3332" width="25" style="100" customWidth="1"/>
    <col min="3333" max="3333" width="48.28515625" style="100" customWidth="1"/>
    <col min="3334" max="3335" width="19.5703125" style="100" customWidth="1"/>
    <col min="3336" max="3586" width="9.140625" style="100"/>
    <col min="3587" max="3587" width="17.42578125" style="100" customWidth="1"/>
    <col min="3588" max="3588" width="25" style="100" customWidth="1"/>
    <col min="3589" max="3589" width="48.28515625" style="100" customWidth="1"/>
    <col min="3590" max="3591" width="19.5703125" style="100" customWidth="1"/>
    <col min="3592" max="3842" width="9.140625" style="100"/>
    <col min="3843" max="3843" width="17.42578125" style="100" customWidth="1"/>
    <col min="3844" max="3844" width="25" style="100" customWidth="1"/>
    <col min="3845" max="3845" width="48.28515625" style="100" customWidth="1"/>
    <col min="3846" max="3847" width="19.5703125" style="100" customWidth="1"/>
    <col min="3848" max="4098" width="9.140625" style="100"/>
    <col min="4099" max="4099" width="17.42578125" style="100" customWidth="1"/>
    <col min="4100" max="4100" width="25" style="100" customWidth="1"/>
    <col min="4101" max="4101" width="48.28515625" style="100" customWidth="1"/>
    <col min="4102" max="4103" width="19.5703125" style="100" customWidth="1"/>
    <col min="4104" max="4354" width="9.140625" style="100"/>
    <col min="4355" max="4355" width="17.42578125" style="100" customWidth="1"/>
    <col min="4356" max="4356" width="25" style="100" customWidth="1"/>
    <col min="4357" max="4357" width="48.28515625" style="100" customWidth="1"/>
    <col min="4358" max="4359" width="19.5703125" style="100" customWidth="1"/>
    <col min="4360" max="4610" width="9.140625" style="100"/>
    <col min="4611" max="4611" width="17.42578125" style="100" customWidth="1"/>
    <col min="4612" max="4612" width="25" style="100" customWidth="1"/>
    <col min="4613" max="4613" width="48.28515625" style="100" customWidth="1"/>
    <col min="4614" max="4615" width="19.5703125" style="100" customWidth="1"/>
    <col min="4616" max="4866" width="9.140625" style="100"/>
    <col min="4867" max="4867" width="17.42578125" style="100" customWidth="1"/>
    <col min="4868" max="4868" width="25" style="100" customWidth="1"/>
    <col min="4869" max="4869" width="48.28515625" style="100" customWidth="1"/>
    <col min="4870" max="4871" width="19.5703125" style="100" customWidth="1"/>
    <col min="4872" max="5122" width="9.140625" style="100"/>
    <col min="5123" max="5123" width="17.42578125" style="100" customWidth="1"/>
    <col min="5124" max="5124" width="25" style="100" customWidth="1"/>
    <col min="5125" max="5125" width="48.28515625" style="100" customWidth="1"/>
    <col min="5126" max="5127" width="19.5703125" style="100" customWidth="1"/>
    <col min="5128" max="5378" width="9.140625" style="100"/>
    <col min="5379" max="5379" width="17.42578125" style="100" customWidth="1"/>
    <col min="5380" max="5380" width="25" style="100" customWidth="1"/>
    <col min="5381" max="5381" width="48.28515625" style="100" customWidth="1"/>
    <col min="5382" max="5383" width="19.5703125" style="100" customWidth="1"/>
    <col min="5384" max="5634" width="9.140625" style="100"/>
    <col min="5635" max="5635" width="17.42578125" style="100" customWidth="1"/>
    <col min="5636" max="5636" width="25" style="100" customWidth="1"/>
    <col min="5637" max="5637" width="48.28515625" style="100" customWidth="1"/>
    <col min="5638" max="5639" width="19.5703125" style="100" customWidth="1"/>
    <col min="5640" max="5890" width="9.140625" style="100"/>
    <col min="5891" max="5891" width="17.42578125" style="100" customWidth="1"/>
    <col min="5892" max="5892" width="25" style="100" customWidth="1"/>
    <col min="5893" max="5893" width="48.28515625" style="100" customWidth="1"/>
    <col min="5894" max="5895" width="19.5703125" style="100" customWidth="1"/>
    <col min="5896" max="6146" width="9.140625" style="100"/>
    <col min="6147" max="6147" width="17.42578125" style="100" customWidth="1"/>
    <col min="6148" max="6148" width="25" style="100" customWidth="1"/>
    <col min="6149" max="6149" width="48.28515625" style="100" customWidth="1"/>
    <col min="6150" max="6151" width="19.5703125" style="100" customWidth="1"/>
    <col min="6152" max="6402" width="9.140625" style="100"/>
    <col min="6403" max="6403" width="17.42578125" style="100" customWidth="1"/>
    <col min="6404" max="6404" width="25" style="100" customWidth="1"/>
    <col min="6405" max="6405" width="48.28515625" style="100" customWidth="1"/>
    <col min="6406" max="6407" width="19.5703125" style="100" customWidth="1"/>
    <col min="6408" max="6658" width="9.140625" style="100"/>
    <col min="6659" max="6659" width="17.42578125" style="100" customWidth="1"/>
    <col min="6660" max="6660" width="25" style="100" customWidth="1"/>
    <col min="6661" max="6661" width="48.28515625" style="100" customWidth="1"/>
    <col min="6662" max="6663" width="19.5703125" style="100" customWidth="1"/>
    <col min="6664" max="6914" width="9.140625" style="100"/>
    <col min="6915" max="6915" width="17.42578125" style="100" customWidth="1"/>
    <col min="6916" max="6916" width="25" style="100" customWidth="1"/>
    <col min="6917" max="6917" width="48.28515625" style="100" customWidth="1"/>
    <col min="6918" max="6919" width="19.5703125" style="100" customWidth="1"/>
    <col min="6920" max="7170" width="9.140625" style="100"/>
    <col min="7171" max="7171" width="17.42578125" style="100" customWidth="1"/>
    <col min="7172" max="7172" width="25" style="100" customWidth="1"/>
    <col min="7173" max="7173" width="48.28515625" style="100" customWidth="1"/>
    <col min="7174" max="7175" width="19.5703125" style="100" customWidth="1"/>
    <col min="7176" max="7426" width="9.140625" style="100"/>
    <col min="7427" max="7427" width="17.42578125" style="100" customWidth="1"/>
    <col min="7428" max="7428" width="25" style="100" customWidth="1"/>
    <col min="7429" max="7429" width="48.28515625" style="100" customWidth="1"/>
    <col min="7430" max="7431" width="19.5703125" style="100" customWidth="1"/>
    <col min="7432" max="7682" width="9.140625" style="100"/>
    <col min="7683" max="7683" width="17.42578125" style="100" customWidth="1"/>
    <col min="7684" max="7684" width="25" style="100" customWidth="1"/>
    <col min="7685" max="7685" width="48.28515625" style="100" customWidth="1"/>
    <col min="7686" max="7687" width="19.5703125" style="100" customWidth="1"/>
    <col min="7688" max="7938" width="9.140625" style="100"/>
    <col min="7939" max="7939" width="17.42578125" style="100" customWidth="1"/>
    <col min="7940" max="7940" width="25" style="100" customWidth="1"/>
    <col min="7941" max="7941" width="48.28515625" style="100" customWidth="1"/>
    <col min="7942" max="7943" width="19.5703125" style="100" customWidth="1"/>
    <col min="7944" max="8194" width="9.140625" style="100"/>
    <col min="8195" max="8195" width="17.42578125" style="100" customWidth="1"/>
    <col min="8196" max="8196" width="25" style="100" customWidth="1"/>
    <col min="8197" max="8197" width="48.28515625" style="100" customWidth="1"/>
    <col min="8198" max="8199" width="19.5703125" style="100" customWidth="1"/>
    <col min="8200" max="8450" width="9.140625" style="100"/>
    <col min="8451" max="8451" width="17.42578125" style="100" customWidth="1"/>
    <col min="8452" max="8452" width="25" style="100" customWidth="1"/>
    <col min="8453" max="8453" width="48.28515625" style="100" customWidth="1"/>
    <col min="8454" max="8455" width="19.5703125" style="100" customWidth="1"/>
    <col min="8456" max="8706" width="9.140625" style="100"/>
    <col min="8707" max="8707" width="17.42578125" style="100" customWidth="1"/>
    <col min="8708" max="8708" width="25" style="100" customWidth="1"/>
    <col min="8709" max="8709" width="48.28515625" style="100" customWidth="1"/>
    <col min="8710" max="8711" width="19.5703125" style="100" customWidth="1"/>
    <col min="8712" max="8962" width="9.140625" style="100"/>
    <col min="8963" max="8963" width="17.42578125" style="100" customWidth="1"/>
    <col min="8964" max="8964" width="25" style="100" customWidth="1"/>
    <col min="8965" max="8965" width="48.28515625" style="100" customWidth="1"/>
    <col min="8966" max="8967" width="19.5703125" style="100" customWidth="1"/>
    <col min="8968" max="9218" width="9.140625" style="100"/>
    <col min="9219" max="9219" width="17.42578125" style="100" customWidth="1"/>
    <col min="9220" max="9220" width="25" style="100" customWidth="1"/>
    <col min="9221" max="9221" width="48.28515625" style="100" customWidth="1"/>
    <col min="9222" max="9223" width="19.5703125" style="100" customWidth="1"/>
    <col min="9224" max="9474" width="9.140625" style="100"/>
    <col min="9475" max="9475" width="17.42578125" style="100" customWidth="1"/>
    <col min="9476" max="9476" width="25" style="100" customWidth="1"/>
    <col min="9477" max="9477" width="48.28515625" style="100" customWidth="1"/>
    <col min="9478" max="9479" width="19.5703125" style="100" customWidth="1"/>
    <col min="9480" max="9730" width="9.140625" style="100"/>
    <col min="9731" max="9731" width="17.42578125" style="100" customWidth="1"/>
    <col min="9732" max="9732" width="25" style="100" customWidth="1"/>
    <col min="9733" max="9733" width="48.28515625" style="100" customWidth="1"/>
    <col min="9734" max="9735" width="19.5703125" style="100" customWidth="1"/>
    <col min="9736" max="9986" width="9.140625" style="100"/>
    <col min="9987" max="9987" width="17.42578125" style="100" customWidth="1"/>
    <col min="9988" max="9988" width="25" style="100" customWidth="1"/>
    <col min="9989" max="9989" width="48.28515625" style="100" customWidth="1"/>
    <col min="9990" max="9991" width="19.5703125" style="100" customWidth="1"/>
    <col min="9992" max="10242" width="9.140625" style="100"/>
    <col min="10243" max="10243" width="17.42578125" style="100" customWidth="1"/>
    <col min="10244" max="10244" width="25" style="100" customWidth="1"/>
    <col min="10245" max="10245" width="48.28515625" style="100" customWidth="1"/>
    <col min="10246" max="10247" width="19.5703125" style="100" customWidth="1"/>
    <col min="10248" max="10498" width="9.140625" style="100"/>
    <col min="10499" max="10499" width="17.42578125" style="100" customWidth="1"/>
    <col min="10500" max="10500" width="25" style="100" customWidth="1"/>
    <col min="10501" max="10501" width="48.28515625" style="100" customWidth="1"/>
    <col min="10502" max="10503" width="19.5703125" style="100" customWidth="1"/>
    <col min="10504" max="10754" width="9.140625" style="100"/>
    <col min="10755" max="10755" width="17.42578125" style="100" customWidth="1"/>
    <col min="10756" max="10756" width="25" style="100" customWidth="1"/>
    <col min="10757" max="10757" width="48.28515625" style="100" customWidth="1"/>
    <col min="10758" max="10759" width="19.5703125" style="100" customWidth="1"/>
    <col min="10760" max="11010" width="9.140625" style="100"/>
    <col min="11011" max="11011" width="17.42578125" style="100" customWidth="1"/>
    <col min="11012" max="11012" width="25" style="100" customWidth="1"/>
    <col min="11013" max="11013" width="48.28515625" style="100" customWidth="1"/>
    <col min="11014" max="11015" width="19.5703125" style="100" customWidth="1"/>
    <col min="11016" max="11266" width="9.140625" style="100"/>
    <col min="11267" max="11267" width="17.42578125" style="100" customWidth="1"/>
    <col min="11268" max="11268" width="25" style="100" customWidth="1"/>
    <col min="11269" max="11269" width="48.28515625" style="100" customWidth="1"/>
    <col min="11270" max="11271" width="19.5703125" style="100" customWidth="1"/>
    <col min="11272" max="11522" width="9.140625" style="100"/>
    <col min="11523" max="11523" width="17.42578125" style="100" customWidth="1"/>
    <col min="11524" max="11524" width="25" style="100" customWidth="1"/>
    <col min="11525" max="11525" width="48.28515625" style="100" customWidth="1"/>
    <col min="11526" max="11527" width="19.5703125" style="100" customWidth="1"/>
    <col min="11528" max="11778" width="9.140625" style="100"/>
    <col min="11779" max="11779" width="17.42578125" style="100" customWidth="1"/>
    <col min="11780" max="11780" width="25" style="100" customWidth="1"/>
    <col min="11781" max="11781" width="48.28515625" style="100" customWidth="1"/>
    <col min="11782" max="11783" width="19.5703125" style="100" customWidth="1"/>
    <col min="11784" max="12034" width="9.140625" style="100"/>
    <col min="12035" max="12035" width="17.42578125" style="100" customWidth="1"/>
    <col min="12036" max="12036" width="25" style="100" customWidth="1"/>
    <col min="12037" max="12037" width="48.28515625" style="100" customWidth="1"/>
    <col min="12038" max="12039" width="19.5703125" style="100" customWidth="1"/>
    <col min="12040" max="12290" width="9.140625" style="100"/>
    <col min="12291" max="12291" width="17.42578125" style="100" customWidth="1"/>
    <col min="12292" max="12292" width="25" style="100" customWidth="1"/>
    <col min="12293" max="12293" width="48.28515625" style="100" customWidth="1"/>
    <col min="12294" max="12295" width="19.5703125" style="100" customWidth="1"/>
    <col min="12296" max="12546" width="9.140625" style="100"/>
    <col min="12547" max="12547" width="17.42578125" style="100" customWidth="1"/>
    <col min="12548" max="12548" width="25" style="100" customWidth="1"/>
    <col min="12549" max="12549" width="48.28515625" style="100" customWidth="1"/>
    <col min="12550" max="12551" width="19.5703125" style="100" customWidth="1"/>
    <col min="12552" max="12802" width="9.140625" style="100"/>
    <col min="12803" max="12803" width="17.42578125" style="100" customWidth="1"/>
    <col min="12804" max="12804" width="25" style="100" customWidth="1"/>
    <col min="12805" max="12805" width="48.28515625" style="100" customWidth="1"/>
    <col min="12806" max="12807" width="19.5703125" style="100" customWidth="1"/>
    <col min="12808" max="13058" width="9.140625" style="100"/>
    <col min="13059" max="13059" width="17.42578125" style="100" customWidth="1"/>
    <col min="13060" max="13060" width="25" style="100" customWidth="1"/>
    <col min="13061" max="13061" width="48.28515625" style="100" customWidth="1"/>
    <col min="13062" max="13063" width="19.5703125" style="100" customWidth="1"/>
    <col min="13064" max="13314" width="9.140625" style="100"/>
    <col min="13315" max="13315" width="17.42578125" style="100" customWidth="1"/>
    <col min="13316" max="13316" width="25" style="100" customWidth="1"/>
    <col min="13317" max="13317" width="48.28515625" style="100" customWidth="1"/>
    <col min="13318" max="13319" width="19.5703125" style="100" customWidth="1"/>
    <col min="13320" max="13570" width="9.140625" style="100"/>
    <col min="13571" max="13571" width="17.42578125" style="100" customWidth="1"/>
    <col min="13572" max="13572" width="25" style="100" customWidth="1"/>
    <col min="13573" max="13573" width="48.28515625" style="100" customWidth="1"/>
    <col min="13574" max="13575" width="19.5703125" style="100" customWidth="1"/>
    <col min="13576" max="13826" width="9.140625" style="100"/>
    <col min="13827" max="13827" width="17.42578125" style="100" customWidth="1"/>
    <col min="13828" max="13828" width="25" style="100" customWidth="1"/>
    <col min="13829" max="13829" width="48.28515625" style="100" customWidth="1"/>
    <col min="13830" max="13831" width="19.5703125" style="100" customWidth="1"/>
    <col min="13832" max="14082" width="9.140625" style="100"/>
    <col min="14083" max="14083" width="17.42578125" style="100" customWidth="1"/>
    <col min="14084" max="14084" width="25" style="100" customWidth="1"/>
    <col min="14085" max="14085" width="48.28515625" style="100" customWidth="1"/>
    <col min="14086" max="14087" width="19.5703125" style="100" customWidth="1"/>
    <col min="14088" max="14338" width="9.140625" style="100"/>
    <col min="14339" max="14339" width="17.42578125" style="100" customWidth="1"/>
    <col min="14340" max="14340" width="25" style="100" customWidth="1"/>
    <col min="14341" max="14341" width="48.28515625" style="100" customWidth="1"/>
    <col min="14342" max="14343" width="19.5703125" style="100" customWidth="1"/>
    <col min="14344" max="14594" width="9.140625" style="100"/>
    <col min="14595" max="14595" width="17.42578125" style="100" customWidth="1"/>
    <col min="14596" max="14596" width="25" style="100" customWidth="1"/>
    <col min="14597" max="14597" width="48.28515625" style="100" customWidth="1"/>
    <col min="14598" max="14599" width="19.5703125" style="100" customWidth="1"/>
    <col min="14600" max="14850" width="9.140625" style="100"/>
    <col min="14851" max="14851" width="17.42578125" style="100" customWidth="1"/>
    <col min="14852" max="14852" width="25" style="100" customWidth="1"/>
    <col min="14853" max="14853" width="48.28515625" style="100" customWidth="1"/>
    <col min="14854" max="14855" width="19.5703125" style="100" customWidth="1"/>
    <col min="14856" max="15106" width="9.140625" style="100"/>
    <col min="15107" max="15107" width="17.42578125" style="100" customWidth="1"/>
    <col min="15108" max="15108" width="25" style="100" customWidth="1"/>
    <col min="15109" max="15109" width="48.28515625" style="100" customWidth="1"/>
    <col min="15110" max="15111" width="19.5703125" style="100" customWidth="1"/>
    <col min="15112" max="15362" width="9.140625" style="100"/>
    <col min="15363" max="15363" width="17.42578125" style="100" customWidth="1"/>
    <col min="15364" max="15364" width="25" style="100" customWidth="1"/>
    <col min="15365" max="15365" width="48.28515625" style="100" customWidth="1"/>
    <col min="15366" max="15367" width="19.5703125" style="100" customWidth="1"/>
    <col min="15368" max="15618" width="9.140625" style="100"/>
    <col min="15619" max="15619" width="17.42578125" style="100" customWidth="1"/>
    <col min="15620" max="15620" width="25" style="100" customWidth="1"/>
    <col min="15621" max="15621" width="48.28515625" style="100" customWidth="1"/>
    <col min="15622" max="15623" width="19.5703125" style="100" customWidth="1"/>
    <col min="15624" max="15874" width="9.140625" style="100"/>
    <col min="15875" max="15875" width="17.42578125" style="100" customWidth="1"/>
    <col min="15876" max="15876" width="25" style="100" customWidth="1"/>
    <col min="15877" max="15877" width="48.28515625" style="100" customWidth="1"/>
    <col min="15878" max="15879" width="19.5703125" style="100" customWidth="1"/>
    <col min="15880" max="16130" width="9.140625" style="100"/>
    <col min="16131" max="16131" width="17.42578125" style="100" customWidth="1"/>
    <col min="16132" max="16132" width="25" style="100" customWidth="1"/>
    <col min="16133" max="16133" width="48.28515625" style="100" customWidth="1"/>
    <col min="16134" max="16135" width="19.5703125" style="100" customWidth="1"/>
    <col min="16136" max="16384" width="9.140625" style="100"/>
  </cols>
  <sheetData>
    <row r="1" spans="1:7" s="28" customFormat="1" ht="64.5" customHeight="1">
      <c r="A1" s="41"/>
      <c r="B1" s="42"/>
      <c r="C1" s="231" t="s">
        <v>384</v>
      </c>
      <c r="D1" s="231"/>
      <c r="E1" s="231"/>
      <c r="F1" s="231"/>
      <c r="G1" s="231"/>
    </row>
    <row r="2" spans="1:7" s="28" customFormat="1" ht="42" customHeight="1">
      <c r="A2" s="232" t="s">
        <v>268</v>
      </c>
      <c r="B2" s="233"/>
      <c r="C2" s="233"/>
      <c r="D2" s="233"/>
      <c r="E2" s="233"/>
      <c r="F2" s="233"/>
      <c r="G2" s="233"/>
    </row>
    <row r="3" spans="1:7" s="28" customFormat="1" ht="18.75" customHeight="1">
      <c r="A3" s="43"/>
      <c r="B3" s="26"/>
      <c r="C3" s="27"/>
      <c r="D3" s="27"/>
      <c r="E3" s="27"/>
      <c r="F3" s="27"/>
      <c r="G3" s="101"/>
    </row>
    <row r="4" spans="1:7" s="28" customFormat="1" ht="10.5" customHeight="1">
      <c r="A4" s="234" t="s">
        <v>51</v>
      </c>
      <c r="B4" s="234" t="s">
        <v>52</v>
      </c>
      <c r="C4" s="234" t="s">
        <v>53</v>
      </c>
      <c r="D4" s="234" t="s">
        <v>54</v>
      </c>
      <c r="E4" s="234" t="s">
        <v>329</v>
      </c>
      <c r="F4" s="234" t="s">
        <v>330</v>
      </c>
      <c r="G4" s="234" t="s">
        <v>269</v>
      </c>
    </row>
    <row r="5" spans="1:7" s="28" customFormat="1" ht="49.15" customHeight="1">
      <c r="A5" s="235"/>
      <c r="B5" s="235"/>
      <c r="C5" s="235"/>
      <c r="D5" s="235"/>
      <c r="E5" s="236"/>
      <c r="F5" s="236"/>
      <c r="G5" s="236"/>
    </row>
    <row r="6" spans="1:7" s="28" customFormat="1" ht="15.75">
      <c r="A6" s="29">
        <v>1</v>
      </c>
      <c r="B6" s="29">
        <v>2</v>
      </c>
      <c r="C6" s="29">
        <v>3</v>
      </c>
      <c r="D6" s="29"/>
      <c r="E6" s="29"/>
      <c r="F6" s="29"/>
      <c r="G6" s="29">
        <v>6</v>
      </c>
    </row>
    <row r="7" spans="1:7" s="28" customFormat="1" ht="31.5">
      <c r="A7" s="45" t="s">
        <v>55</v>
      </c>
      <c r="B7" s="44" t="s">
        <v>56</v>
      </c>
      <c r="C7" s="46" t="s">
        <v>57</v>
      </c>
      <c r="D7" s="47" t="e">
        <f>D8+D16</f>
        <v>#REF!</v>
      </c>
      <c r="E7" s="47">
        <v>633</v>
      </c>
      <c r="F7" s="47">
        <v>0</v>
      </c>
      <c r="G7" s="47">
        <f>E7+F7</f>
        <v>633</v>
      </c>
    </row>
    <row r="8" spans="1:7" s="28" customFormat="1" ht="29.25" customHeight="1">
      <c r="A8" s="24"/>
      <c r="B8" s="44"/>
      <c r="C8" s="48" t="s">
        <v>58</v>
      </c>
      <c r="D8" s="38" t="e">
        <f>D9+#REF!+D11</f>
        <v>#REF!</v>
      </c>
      <c r="E8" s="38">
        <v>631</v>
      </c>
      <c r="F8" s="38">
        <v>0</v>
      </c>
      <c r="G8" s="38">
        <f>E8+F8</f>
        <v>631</v>
      </c>
    </row>
    <row r="9" spans="1:7" s="28" customFormat="1" ht="15.75">
      <c r="A9" s="24">
        <v>182</v>
      </c>
      <c r="B9" s="24" t="s">
        <v>59</v>
      </c>
      <c r="C9" s="48" t="s">
        <v>60</v>
      </c>
      <c r="D9" s="38">
        <v>26.6</v>
      </c>
      <c r="E9" s="38">
        <v>49</v>
      </c>
      <c r="F9" s="38">
        <v>0</v>
      </c>
      <c r="G9" s="38">
        <v>49</v>
      </c>
    </row>
    <row r="10" spans="1:7" s="28" customFormat="1" ht="47.25" hidden="1">
      <c r="A10" s="24">
        <v>801</v>
      </c>
      <c r="B10" s="24" t="s">
        <v>61</v>
      </c>
      <c r="C10" s="48" t="s">
        <v>62</v>
      </c>
      <c r="D10" s="38"/>
      <c r="E10" s="38"/>
      <c r="F10" s="38"/>
      <c r="G10" s="47" t="e">
        <f>#REF!+#REF!</f>
        <v>#REF!</v>
      </c>
    </row>
    <row r="11" spans="1:7" s="113" customFormat="1" ht="15.75">
      <c r="A11" s="45" t="s">
        <v>55</v>
      </c>
      <c r="B11" s="44" t="s">
        <v>63</v>
      </c>
      <c r="C11" s="46" t="s">
        <v>64</v>
      </c>
      <c r="D11" s="49">
        <f>D12+D13</f>
        <v>892.6</v>
      </c>
      <c r="E11" s="49">
        <f>E12+E13</f>
        <v>582</v>
      </c>
      <c r="F11" s="47">
        <v>0</v>
      </c>
      <c r="G11" s="47">
        <f>G12+G13</f>
        <v>582</v>
      </c>
    </row>
    <row r="12" spans="1:7" s="28" customFormat="1" ht="15.75">
      <c r="A12" s="24">
        <v>182</v>
      </c>
      <c r="B12" s="29" t="s">
        <v>65</v>
      </c>
      <c r="C12" s="48" t="s">
        <v>272</v>
      </c>
      <c r="D12" s="50">
        <v>58.9</v>
      </c>
      <c r="E12" s="50">
        <v>50</v>
      </c>
      <c r="F12" s="38">
        <v>0</v>
      </c>
      <c r="G12" s="38">
        <v>50</v>
      </c>
    </row>
    <row r="13" spans="1:7" s="113" customFormat="1" ht="15.75">
      <c r="A13" s="24">
        <v>182</v>
      </c>
      <c r="B13" s="29" t="s">
        <v>66</v>
      </c>
      <c r="C13" s="48" t="s">
        <v>273</v>
      </c>
      <c r="D13" s="50">
        <v>833.7</v>
      </c>
      <c r="E13" s="50">
        <v>532</v>
      </c>
      <c r="F13" s="38">
        <v>0</v>
      </c>
      <c r="G13" s="38">
        <v>532</v>
      </c>
    </row>
    <row r="14" spans="1:7" s="113" customFormat="1" ht="15.75" hidden="1">
      <c r="A14" s="24">
        <v>801</v>
      </c>
      <c r="B14" s="44" t="s">
        <v>67</v>
      </c>
      <c r="C14" s="46" t="s">
        <v>68</v>
      </c>
      <c r="D14" s="47"/>
      <c r="E14" s="47"/>
      <c r="F14" s="47"/>
      <c r="G14" s="47" t="e">
        <f>#REF!+#REF!</f>
        <v>#REF!</v>
      </c>
    </row>
    <row r="15" spans="1:7" s="28" customFormat="1" ht="47.25" hidden="1">
      <c r="A15" s="24">
        <v>801</v>
      </c>
      <c r="B15" s="44" t="s">
        <v>69</v>
      </c>
      <c r="C15" s="46" t="s">
        <v>70</v>
      </c>
      <c r="D15" s="47"/>
      <c r="E15" s="47"/>
      <c r="F15" s="47"/>
      <c r="G15" s="47" t="e">
        <f>#REF!+#REF!</f>
        <v>#REF!</v>
      </c>
    </row>
    <row r="16" spans="1:7" s="113" customFormat="1" ht="15.75">
      <c r="A16" s="51"/>
      <c r="B16" s="29"/>
      <c r="C16" s="48" t="s">
        <v>71</v>
      </c>
      <c r="D16" s="47" t="e">
        <f>#REF!+#REF!+D19</f>
        <v>#REF!</v>
      </c>
      <c r="E16" s="38">
        <f>E19</f>
        <v>2</v>
      </c>
      <c r="F16" s="38">
        <f>F19</f>
        <v>0</v>
      </c>
      <c r="G16" s="38">
        <f>G19</f>
        <v>2</v>
      </c>
    </row>
    <row r="17" spans="1:9" s="113" customFormat="1" ht="31.5" hidden="1">
      <c r="A17" s="52">
        <v>801</v>
      </c>
      <c r="B17" s="44" t="s">
        <v>72</v>
      </c>
      <c r="C17" s="46" t="s">
        <v>73</v>
      </c>
      <c r="D17" s="47"/>
      <c r="E17" s="47"/>
      <c r="F17" s="47"/>
      <c r="G17" s="47" t="e">
        <f>#REF!+#REF!</f>
        <v>#REF!</v>
      </c>
    </row>
    <row r="18" spans="1:9" s="113" customFormat="1" ht="15.75" hidden="1">
      <c r="A18" s="52">
        <v>801</v>
      </c>
      <c r="B18" s="44" t="s">
        <v>74</v>
      </c>
      <c r="C18" s="46" t="s">
        <v>75</v>
      </c>
      <c r="D18" s="47"/>
      <c r="E18" s="47"/>
      <c r="F18" s="47"/>
      <c r="G18" s="47" t="e">
        <f>#REF!+#REF!</f>
        <v>#REF!</v>
      </c>
    </row>
    <row r="19" spans="1:9" s="113" customFormat="1" ht="15.75">
      <c r="A19" s="52">
        <v>801</v>
      </c>
      <c r="B19" s="44" t="s">
        <v>76</v>
      </c>
      <c r="C19" s="46" t="s">
        <v>77</v>
      </c>
      <c r="D19" s="47">
        <f>D20</f>
        <v>4.5</v>
      </c>
      <c r="E19" s="47">
        <f>E20</f>
        <v>2</v>
      </c>
      <c r="F19" s="47">
        <f>F20</f>
        <v>0</v>
      </c>
      <c r="G19" s="47">
        <f>G20</f>
        <v>2</v>
      </c>
    </row>
    <row r="20" spans="1:9" s="113" customFormat="1" ht="31.5">
      <c r="A20" s="24">
        <v>801</v>
      </c>
      <c r="B20" s="25" t="s">
        <v>78</v>
      </c>
      <c r="C20" s="34" t="s">
        <v>79</v>
      </c>
      <c r="D20" s="30">
        <v>4.5</v>
      </c>
      <c r="E20" s="30">
        <v>2</v>
      </c>
      <c r="F20" s="30">
        <v>0</v>
      </c>
      <c r="G20" s="38">
        <v>2</v>
      </c>
    </row>
    <row r="21" spans="1:9" s="28" customFormat="1" ht="15.75">
      <c r="A21" s="52">
        <v>801</v>
      </c>
      <c r="B21" s="44" t="s">
        <v>80</v>
      </c>
      <c r="C21" s="46" t="s">
        <v>81</v>
      </c>
      <c r="D21" s="47">
        <f>D22</f>
        <v>2756</v>
      </c>
      <c r="E21" s="47">
        <f>E22+E35</f>
        <v>5064.8</v>
      </c>
      <c r="F21" s="47">
        <f t="shared" ref="F21:G21" si="0">F22+F35</f>
        <v>4447.4706099999994</v>
      </c>
      <c r="G21" s="47">
        <f t="shared" si="0"/>
        <v>9512.2706099999996</v>
      </c>
    </row>
    <row r="22" spans="1:9" s="28" customFormat="1" ht="47.25">
      <c r="A22" s="52">
        <v>801</v>
      </c>
      <c r="B22" s="44" t="s">
        <v>82</v>
      </c>
      <c r="C22" s="46" t="s">
        <v>83</v>
      </c>
      <c r="D22" s="38">
        <f>D23+D26</f>
        <v>2756</v>
      </c>
      <c r="E22" s="47">
        <f>E23+E26+E29</f>
        <v>6030.2</v>
      </c>
      <c r="F22" s="47">
        <f t="shared" ref="F22:G22" si="1">F23+F26+F29</f>
        <v>4539.5515799999994</v>
      </c>
      <c r="G22" s="47">
        <f t="shared" si="1"/>
        <v>10569.75158</v>
      </c>
    </row>
    <row r="23" spans="1:9" s="114" customFormat="1" ht="31.5">
      <c r="A23" s="52">
        <v>801</v>
      </c>
      <c r="B23" s="44" t="s">
        <v>84</v>
      </c>
      <c r="C23" s="46" t="s">
        <v>85</v>
      </c>
      <c r="D23" s="47">
        <f>D25</f>
        <v>2703.6</v>
      </c>
      <c r="E23" s="47">
        <f>E25</f>
        <v>5021.7</v>
      </c>
      <c r="F23" s="47">
        <v>0</v>
      </c>
      <c r="G23" s="47">
        <f t="shared" ref="G23" si="2">G25</f>
        <v>5021.7</v>
      </c>
    </row>
    <row r="24" spans="1:9" s="115" customFormat="1" ht="31.5" hidden="1">
      <c r="A24" s="24">
        <v>801</v>
      </c>
      <c r="B24" s="29" t="s">
        <v>86</v>
      </c>
      <c r="C24" s="48" t="s">
        <v>87</v>
      </c>
      <c r="D24" s="38"/>
      <c r="E24" s="38"/>
      <c r="F24" s="38"/>
      <c r="G24" s="53" t="e">
        <f>#REF!+#REF!</f>
        <v>#REF!</v>
      </c>
    </row>
    <row r="25" spans="1:9" s="115" customFormat="1" ht="31.5">
      <c r="A25" s="24">
        <v>801</v>
      </c>
      <c r="B25" s="29" t="s">
        <v>49</v>
      </c>
      <c r="C25" s="48" t="s">
        <v>88</v>
      </c>
      <c r="D25" s="38">
        <v>2703.6</v>
      </c>
      <c r="E25" s="38">
        <v>5021.7</v>
      </c>
      <c r="F25" s="38">
        <v>0</v>
      </c>
      <c r="G25" s="53">
        <v>5021.7</v>
      </c>
    </row>
    <row r="26" spans="1:9" s="118" customFormat="1" ht="36.75" customHeight="1">
      <c r="A26" s="62">
        <v>801</v>
      </c>
      <c r="B26" s="66" t="s">
        <v>89</v>
      </c>
      <c r="C26" s="67" t="s">
        <v>90</v>
      </c>
      <c r="D26" s="35">
        <f>D28</f>
        <v>52.4</v>
      </c>
      <c r="E26" s="35">
        <f>E27+E28</f>
        <v>119.3</v>
      </c>
      <c r="F26" s="35">
        <f>F27</f>
        <v>0</v>
      </c>
      <c r="G26" s="37">
        <f>E26+F26</f>
        <v>119.3</v>
      </c>
      <c r="H26" s="116"/>
      <c r="I26" s="117"/>
    </row>
    <row r="27" spans="1:9" s="118" customFormat="1" ht="53.25" customHeight="1">
      <c r="A27" s="63">
        <v>801</v>
      </c>
      <c r="B27" s="57" t="s">
        <v>326</v>
      </c>
      <c r="C27" s="69" t="s">
        <v>328</v>
      </c>
      <c r="D27" s="61"/>
      <c r="E27" s="61">
        <v>15</v>
      </c>
      <c r="F27" s="61">
        <v>0</v>
      </c>
      <c r="G27" s="36">
        <f t="shared" ref="G27:G28" si="3">E27+F27</f>
        <v>15</v>
      </c>
      <c r="H27" s="116"/>
      <c r="I27" s="117"/>
    </row>
    <row r="28" spans="1:9" s="117" customFormat="1" ht="70.5" customHeight="1">
      <c r="A28" s="63">
        <v>801</v>
      </c>
      <c r="B28" s="68" t="s">
        <v>50</v>
      </c>
      <c r="C28" s="69" t="s">
        <v>327</v>
      </c>
      <c r="D28" s="61">
        <v>52.4</v>
      </c>
      <c r="E28" s="61">
        <v>104.3</v>
      </c>
      <c r="F28" s="61">
        <v>0</v>
      </c>
      <c r="G28" s="36">
        <f t="shared" si="3"/>
        <v>104.3</v>
      </c>
      <c r="H28" s="119"/>
    </row>
    <row r="29" spans="1:9" s="28" customFormat="1" ht="15.75">
      <c r="A29" s="52">
        <v>801</v>
      </c>
      <c r="B29" s="44" t="s">
        <v>91</v>
      </c>
      <c r="C29" s="54" t="s">
        <v>325</v>
      </c>
      <c r="D29" s="44"/>
      <c r="E29" s="47">
        <f>E33+E34</f>
        <v>889.2</v>
      </c>
      <c r="F29" s="47">
        <f>F33+F34</f>
        <v>4539.5515799999994</v>
      </c>
      <c r="G29" s="47">
        <f>G33+G34</f>
        <v>5428.7515800000001</v>
      </c>
    </row>
    <row r="30" spans="1:9" s="28" customFormat="1" ht="15.75" hidden="1">
      <c r="A30" s="230" t="s">
        <v>92</v>
      </c>
      <c r="B30" s="230"/>
      <c r="C30" s="230"/>
      <c r="D30" s="230"/>
      <c r="E30" s="230"/>
      <c r="F30" s="230"/>
      <c r="G30" s="230"/>
    </row>
    <row r="31" spans="1:9" ht="39.75" hidden="1" customHeight="1">
      <c r="A31" s="230" t="s">
        <v>93</v>
      </c>
      <c r="B31" s="230"/>
      <c r="C31" s="230"/>
      <c r="D31" s="230"/>
      <c r="E31" s="106"/>
      <c r="F31" s="106"/>
      <c r="G31" s="24"/>
    </row>
    <row r="32" spans="1:9" ht="33.6" hidden="1" customHeight="1">
      <c r="A32" s="24"/>
      <c r="B32" s="24"/>
      <c r="C32" s="24"/>
      <c r="D32" s="24"/>
      <c r="E32" s="24"/>
      <c r="F32" s="24"/>
      <c r="G32" s="24"/>
    </row>
    <row r="33" spans="1:7" s="153" customFormat="1" ht="85.5" customHeight="1">
      <c r="A33" s="24">
        <v>801</v>
      </c>
      <c r="B33" s="24" t="s">
        <v>333</v>
      </c>
      <c r="C33" s="157" t="s">
        <v>334</v>
      </c>
      <c r="D33" s="24"/>
      <c r="E33" s="24">
        <v>200</v>
      </c>
      <c r="F33" s="56">
        <v>886.65200000000004</v>
      </c>
      <c r="G33" s="56">
        <f>E33+F33</f>
        <v>1086.652</v>
      </c>
    </row>
    <row r="34" spans="1:7" s="120" customFormat="1" ht="42.75" customHeight="1">
      <c r="A34" s="24">
        <v>801</v>
      </c>
      <c r="B34" s="24" t="s">
        <v>94</v>
      </c>
      <c r="C34" s="105" t="s">
        <v>270</v>
      </c>
      <c r="D34" s="24"/>
      <c r="E34" s="24">
        <v>689.2</v>
      </c>
      <c r="F34" s="56">
        <v>3652.8995799999998</v>
      </c>
      <c r="G34" s="38">
        <f>E34+F34</f>
        <v>4342.0995800000001</v>
      </c>
    </row>
    <row r="35" spans="1:7" ht="48.75" customHeight="1">
      <c r="A35" s="52">
        <v>801</v>
      </c>
      <c r="B35" s="65" t="s">
        <v>95</v>
      </c>
      <c r="C35" s="54" t="s">
        <v>96</v>
      </c>
      <c r="D35" s="52"/>
      <c r="E35" s="52">
        <v>-965.4</v>
      </c>
      <c r="F35" s="55">
        <f>F36</f>
        <v>-92.080969999999994</v>
      </c>
      <c r="G35" s="55">
        <f>E35+F35</f>
        <v>-1057.4809700000001</v>
      </c>
    </row>
    <row r="36" spans="1:7" ht="62.25" customHeight="1">
      <c r="A36" s="24">
        <v>801</v>
      </c>
      <c r="B36" s="24" t="s">
        <v>97</v>
      </c>
      <c r="C36" s="105" t="s">
        <v>98</v>
      </c>
      <c r="D36" s="24"/>
      <c r="E36" s="24">
        <v>-965.4</v>
      </c>
      <c r="F36" s="56">
        <v>-92.080969999999994</v>
      </c>
      <c r="G36" s="56">
        <f>E36+F36</f>
        <v>-1057.4809700000001</v>
      </c>
    </row>
    <row r="37" spans="1:7" ht="17.25" customHeight="1">
      <c r="A37" s="24"/>
      <c r="B37" s="105"/>
      <c r="C37" s="54" t="s">
        <v>99</v>
      </c>
      <c r="D37" s="54"/>
      <c r="E37" s="47">
        <f>E7+E21</f>
        <v>5697.8</v>
      </c>
      <c r="F37" s="47">
        <f t="shared" ref="F37" si="4">F7+F21</f>
        <v>4447.4706099999994</v>
      </c>
      <c r="G37" s="47">
        <f>G7+G21</f>
        <v>10145.27061</v>
      </c>
    </row>
    <row r="38" spans="1:7" ht="12" customHeight="1"/>
    <row r="39" spans="1:7">
      <c r="G39" s="165"/>
    </row>
    <row r="41" spans="1:7">
      <c r="E41" s="159"/>
    </row>
    <row r="43" spans="1:7">
      <c r="G43" s="166"/>
    </row>
  </sheetData>
  <mergeCells count="11">
    <mergeCell ref="A30:G30"/>
    <mergeCell ref="A31:D31"/>
    <mergeCell ref="C1:G1"/>
    <mergeCell ref="A2:G2"/>
    <mergeCell ref="A4:A5"/>
    <mergeCell ref="B4:B5"/>
    <mergeCell ref="C4:C5"/>
    <mergeCell ref="D4:D5"/>
    <mergeCell ref="E4:E5"/>
    <mergeCell ref="F4:F5"/>
    <mergeCell ref="G4:G5"/>
  </mergeCells>
  <pageMargins left="0.62992125984251968" right="0.19685039370078741" top="0.51181102362204722" bottom="0.43307086614173229" header="0.51181102362204722" footer="0.43307086614173229"/>
  <pageSetup paperSize="9" scale="66" pageOrder="overThenDown" orientation="portrait" r:id="rId1"/>
  <headerFooter alignWithMargins="0"/>
  <rowBreaks count="1" manualBreakCount="1">
    <brk id="34" max="7" man="1"/>
  </rowBreaks>
  <colBreaks count="1" manualBreakCount="1">
    <brk id="2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3"/>
  <sheetViews>
    <sheetView view="pageBreakPreview" zoomScaleSheetLayoutView="100" workbookViewId="0">
      <selection activeCell="B5" sqref="B5:B6"/>
    </sheetView>
  </sheetViews>
  <sheetFormatPr defaultColWidth="9.140625" defaultRowHeight="15.75"/>
  <cols>
    <col min="1" max="1" width="84.5703125" style="124" customWidth="1"/>
    <col min="2" max="2" width="15.5703125" style="125" customWidth="1"/>
    <col min="3" max="3" width="15.5703125" style="125" hidden="1" customWidth="1"/>
    <col min="4" max="5" width="15.5703125" style="125" customWidth="1"/>
    <col min="6" max="6" width="15.140625" style="125" customWidth="1"/>
    <col min="7" max="7" width="9.140625" style="167"/>
    <col min="8" max="8" width="9.85546875" style="167" bestFit="1" customWidth="1"/>
    <col min="9" max="16384" width="9.140625" style="167"/>
  </cols>
  <sheetData>
    <row r="1" spans="1:8" ht="66" customHeight="1">
      <c r="A1" s="170"/>
      <c r="B1" s="237" t="s">
        <v>381</v>
      </c>
      <c r="C1" s="237"/>
      <c r="D1" s="237"/>
      <c r="E1" s="237"/>
      <c r="F1" s="237"/>
    </row>
    <row r="2" spans="1:8" ht="30" customHeight="1">
      <c r="B2" s="238"/>
      <c r="C2" s="238"/>
      <c r="D2" s="238"/>
      <c r="E2" s="238"/>
      <c r="F2" s="238"/>
    </row>
    <row r="3" spans="1:8" ht="61.5" customHeight="1">
      <c r="A3" s="239" t="s">
        <v>365</v>
      </c>
      <c r="B3" s="239"/>
      <c r="C3" s="239"/>
      <c r="D3" s="239"/>
      <c r="E3" s="239"/>
      <c r="F3" s="239"/>
      <c r="G3" s="168"/>
      <c r="H3" s="120"/>
    </row>
    <row r="4" spans="1:8" s="33" customFormat="1">
      <c r="A4" s="168"/>
      <c r="B4" s="32"/>
      <c r="C4" s="32"/>
      <c r="D4" s="32"/>
      <c r="E4" s="32"/>
      <c r="F4" s="32" t="s">
        <v>105</v>
      </c>
      <c r="G4" s="168"/>
      <c r="H4" s="120"/>
    </row>
    <row r="5" spans="1:8" s="33" customFormat="1" ht="15.75" customHeight="1">
      <c r="A5" s="240" t="s">
        <v>106</v>
      </c>
      <c r="B5" s="240" t="s">
        <v>107</v>
      </c>
      <c r="C5" s="169"/>
      <c r="D5" s="234" t="s">
        <v>54</v>
      </c>
      <c r="E5" s="234" t="s">
        <v>331</v>
      </c>
      <c r="F5" s="234" t="s">
        <v>269</v>
      </c>
      <c r="G5" s="168"/>
      <c r="H5" s="120"/>
    </row>
    <row r="6" spans="1:8" s="33" customFormat="1" ht="72" customHeight="1">
      <c r="A6" s="240"/>
      <c r="B6" s="240"/>
      <c r="C6" s="65" t="s">
        <v>54</v>
      </c>
      <c r="D6" s="241"/>
      <c r="E6" s="241"/>
      <c r="F6" s="241"/>
    </row>
    <row r="7" spans="1:8" s="33" customFormat="1">
      <c r="A7" s="169">
        <v>1</v>
      </c>
      <c r="B7" s="126">
        <v>2</v>
      </c>
      <c r="C7" s="126"/>
      <c r="D7" s="126"/>
      <c r="E7" s="126"/>
      <c r="F7" s="126">
        <v>4</v>
      </c>
    </row>
    <row r="8" spans="1:8">
      <c r="A8" s="127" t="s">
        <v>108</v>
      </c>
      <c r="B8" s="128" t="s">
        <v>109</v>
      </c>
      <c r="C8" s="31" t="e">
        <f>C9+C11+#REF!+C15</f>
        <v>#REF!</v>
      </c>
      <c r="D8" s="134">
        <f>D9+D11+D15+D16</f>
        <v>1878.7</v>
      </c>
      <c r="E8" s="134">
        <f t="shared" ref="E8:F8" si="0">E9+E11+E15+E16</f>
        <v>-9</v>
      </c>
      <c r="F8" s="134">
        <f t="shared" si="0"/>
        <v>1869.7</v>
      </c>
    </row>
    <row r="9" spans="1:8" ht="31.5">
      <c r="A9" s="34" t="s">
        <v>110</v>
      </c>
      <c r="B9" s="129" t="s">
        <v>111</v>
      </c>
      <c r="C9" s="61">
        <v>394.7</v>
      </c>
      <c r="D9" s="61">
        <v>445</v>
      </c>
      <c r="E9" s="61"/>
      <c r="F9" s="30">
        <f t="shared" ref="F9:F58" si="1">D9+E9</f>
        <v>445</v>
      </c>
    </row>
    <row r="10" spans="1:8" ht="47.25" hidden="1">
      <c r="A10" s="34" t="s">
        <v>112</v>
      </c>
      <c r="B10" s="129" t="s">
        <v>113</v>
      </c>
      <c r="C10" s="61"/>
      <c r="D10" s="61"/>
      <c r="E10" s="61"/>
      <c r="F10" s="30">
        <f t="shared" si="1"/>
        <v>0</v>
      </c>
    </row>
    <row r="11" spans="1:8" ht="47.25">
      <c r="A11" s="34" t="s">
        <v>114</v>
      </c>
      <c r="B11" s="129" t="s">
        <v>115</v>
      </c>
      <c r="C11" s="61">
        <v>989.5</v>
      </c>
      <c r="D11" s="61">
        <v>1368.7</v>
      </c>
      <c r="E11" s="61">
        <v>-25</v>
      </c>
      <c r="F11" s="30">
        <f t="shared" si="1"/>
        <v>1343.7</v>
      </c>
    </row>
    <row r="12" spans="1:8" hidden="1">
      <c r="A12" s="34" t="s">
        <v>116</v>
      </c>
      <c r="B12" s="129" t="s">
        <v>117</v>
      </c>
      <c r="C12" s="61"/>
      <c r="D12" s="61"/>
      <c r="E12" s="61"/>
      <c r="F12" s="30">
        <f t="shared" si="1"/>
        <v>0</v>
      </c>
    </row>
    <row r="13" spans="1:8" hidden="1">
      <c r="A13" s="34" t="s">
        <v>118</v>
      </c>
      <c r="B13" s="129" t="s">
        <v>119</v>
      </c>
      <c r="C13" s="61"/>
      <c r="D13" s="61"/>
      <c r="E13" s="61"/>
      <c r="F13" s="30">
        <f t="shared" si="1"/>
        <v>0</v>
      </c>
    </row>
    <row r="14" spans="1:8" hidden="1">
      <c r="A14" s="34" t="s">
        <v>120</v>
      </c>
      <c r="B14" s="129" t="s">
        <v>121</v>
      </c>
      <c r="C14" s="61"/>
      <c r="D14" s="61"/>
      <c r="E14" s="61"/>
      <c r="F14" s="30">
        <f t="shared" si="1"/>
        <v>0</v>
      </c>
    </row>
    <row r="15" spans="1:8">
      <c r="A15" s="34" t="s">
        <v>349</v>
      </c>
      <c r="B15" s="129" t="s">
        <v>119</v>
      </c>
      <c r="C15" s="61">
        <v>11</v>
      </c>
      <c r="D15" s="61">
        <v>50</v>
      </c>
      <c r="E15" s="61">
        <v>16</v>
      </c>
      <c r="F15" s="30">
        <f t="shared" si="1"/>
        <v>66</v>
      </c>
    </row>
    <row r="16" spans="1:8">
      <c r="A16" s="34" t="s">
        <v>332</v>
      </c>
      <c r="B16" s="129" t="s">
        <v>121</v>
      </c>
      <c r="C16" s="61"/>
      <c r="D16" s="61">
        <v>15</v>
      </c>
      <c r="E16" s="61"/>
      <c r="F16" s="30">
        <f t="shared" si="1"/>
        <v>15</v>
      </c>
    </row>
    <row r="17" spans="1:8">
      <c r="A17" s="127" t="s">
        <v>122</v>
      </c>
      <c r="B17" s="128" t="s">
        <v>123</v>
      </c>
      <c r="C17" s="35">
        <f>C18</f>
        <v>100.1</v>
      </c>
      <c r="D17" s="35">
        <f>D18</f>
        <v>104.3</v>
      </c>
      <c r="E17" s="35">
        <v>0</v>
      </c>
      <c r="F17" s="134">
        <f t="shared" si="1"/>
        <v>104.3</v>
      </c>
    </row>
    <row r="18" spans="1:8">
      <c r="A18" s="34" t="s">
        <v>124</v>
      </c>
      <c r="B18" s="129" t="s">
        <v>125</v>
      </c>
      <c r="C18" s="61">
        <v>100.1</v>
      </c>
      <c r="D18" s="61">
        <v>104.3</v>
      </c>
      <c r="E18" s="61"/>
      <c r="F18" s="30">
        <f t="shared" si="1"/>
        <v>104.3</v>
      </c>
    </row>
    <row r="19" spans="1:8" hidden="1">
      <c r="A19" s="34" t="s">
        <v>126</v>
      </c>
      <c r="B19" s="129" t="s">
        <v>127</v>
      </c>
      <c r="C19" s="61"/>
      <c r="D19" s="61"/>
      <c r="E19" s="61"/>
      <c r="F19" s="134">
        <f t="shared" si="1"/>
        <v>0</v>
      </c>
    </row>
    <row r="20" spans="1:8" ht="31.5">
      <c r="A20" s="127" t="s">
        <v>128</v>
      </c>
      <c r="B20" s="128" t="s">
        <v>129</v>
      </c>
      <c r="C20" s="35">
        <f>C23+C26+C27</f>
        <v>63</v>
      </c>
      <c r="D20" s="35">
        <f>D23+D26+D27</f>
        <v>76</v>
      </c>
      <c r="E20" s="35">
        <f>E23+E26+E27</f>
        <v>14</v>
      </c>
      <c r="F20" s="134">
        <f t="shared" si="1"/>
        <v>90</v>
      </c>
      <c r="H20" s="130"/>
    </row>
    <row r="21" spans="1:8" hidden="1">
      <c r="A21" s="34" t="s">
        <v>130</v>
      </c>
      <c r="B21" s="129" t="s">
        <v>131</v>
      </c>
      <c r="C21" s="61"/>
      <c r="D21" s="61"/>
      <c r="E21" s="61"/>
      <c r="F21" s="134">
        <f t="shared" si="1"/>
        <v>0</v>
      </c>
    </row>
    <row r="22" spans="1:8" hidden="1">
      <c r="A22" s="34" t="s">
        <v>132</v>
      </c>
      <c r="B22" s="129" t="s">
        <v>133</v>
      </c>
      <c r="C22" s="61"/>
      <c r="D22" s="61"/>
      <c r="E22" s="61"/>
      <c r="F22" s="134">
        <f t="shared" si="1"/>
        <v>0</v>
      </c>
    </row>
    <row r="23" spans="1:8" ht="31.5">
      <c r="A23" s="34" t="s">
        <v>134</v>
      </c>
      <c r="B23" s="129" t="s">
        <v>135</v>
      </c>
      <c r="C23" s="61">
        <v>1</v>
      </c>
      <c r="D23" s="61">
        <v>5</v>
      </c>
      <c r="E23" s="61"/>
      <c r="F23" s="30">
        <f t="shared" si="1"/>
        <v>5</v>
      </c>
    </row>
    <row r="24" spans="1:8" hidden="1">
      <c r="A24" s="34" t="s">
        <v>136</v>
      </c>
      <c r="B24" s="129" t="s">
        <v>137</v>
      </c>
      <c r="C24" s="61"/>
      <c r="D24" s="61"/>
      <c r="E24" s="61"/>
      <c r="F24" s="30">
        <f t="shared" si="1"/>
        <v>0</v>
      </c>
    </row>
    <row r="25" spans="1:8" ht="31.5" hidden="1">
      <c r="A25" s="34" t="s">
        <v>138</v>
      </c>
      <c r="B25" s="129" t="s">
        <v>139</v>
      </c>
      <c r="C25" s="61"/>
      <c r="D25" s="61"/>
      <c r="E25" s="61"/>
      <c r="F25" s="30">
        <f t="shared" si="1"/>
        <v>0</v>
      </c>
    </row>
    <row r="26" spans="1:8">
      <c r="A26" s="34" t="s">
        <v>136</v>
      </c>
      <c r="B26" s="129" t="s">
        <v>137</v>
      </c>
      <c r="C26" s="61">
        <v>57</v>
      </c>
      <c r="D26" s="61">
        <v>42</v>
      </c>
      <c r="E26" s="61">
        <v>14</v>
      </c>
      <c r="F26" s="30">
        <f t="shared" si="1"/>
        <v>56</v>
      </c>
    </row>
    <row r="27" spans="1:8" ht="31.5">
      <c r="A27" s="34" t="s">
        <v>138</v>
      </c>
      <c r="B27" s="129" t="s">
        <v>139</v>
      </c>
      <c r="C27" s="61">
        <v>5</v>
      </c>
      <c r="D27" s="61">
        <v>29</v>
      </c>
      <c r="E27" s="61"/>
      <c r="F27" s="30">
        <f t="shared" si="1"/>
        <v>29</v>
      </c>
    </row>
    <row r="28" spans="1:8" hidden="1">
      <c r="A28" s="127" t="s">
        <v>140</v>
      </c>
      <c r="B28" s="128" t="s">
        <v>141</v>
      </c>
      <c r="C28" s="35" t="e">
        <f>A28+B28</f>
        <v>#VALUE!</v>
      </c>
      <c r="D28" s="35"/>
      <c r="E28" s="35"/>
      <c r="F28" s="134">
        <f t="shared" si="1"/>
        <v>0</v>
      </c>
    </row>
    <row r="29" spans="1:8" hidden="1">
      <c r="A29" s="34" t="s">
        <v>142</v>
      </c>
      <c r="B29" s="129" t="s">
        <v>143</v>
      </c>
      <c r="C29" s="61" t="e">
        <f>A29+B29</f>
        <v>#VALUE!</v>
      </c>
      <c r="D29" s="61"/>
      <c r="E29" s="61"/>
      <c r="F29" s="134">
        <f t="shared" si="1"/>
        <v>0</v>
      </c>
    </row>
    <row r="30" spans="1:8">
      <c r="A30" s="161" t="s">
        <v>335</v>
      </c>
      <c r="B30" s="174" t="s">
        <v>141</v>
      </c>
      <c r="C30" s="175">
        <f>C31+C64</f>
        <v>0</v>
      </c>
      <c r="D30" s="176">
        <f>D31</f>
        <v>200</v>
      </c>
      <c r="E30" s="35">
        <f>E31+E32</f>
        <v>0.1</v>
      </c>
      <c r="F30" s="134">
        <f t="shared" si="1"/>
        <v>200.1</v>
      </c>
    </row>
    <row r="31" spans="1:8">
      <c r="A31" s="173" t="s">
        <v>195</v>
      </c>
      <c r="B31" s="177" t="s">
        <v>196</v>
      </c>
      <c r="C31" s="178">
        <v>0</v>
      </c>
      <c r="D31" s="179">
        <v>200</v>
      </c>
      <c r="E31" s="61"/>
      <c r="F31" s="30">
        <f t="shared" si="1"/>
        <v>200</v>
      </c>
    </row>
    <row r="32" spans="1:8" s="196" customFormat="1">
      <c r="A32" s="173"/>
      <c r="B32" s="177" t="s">
        <v>143</v>
      </c>
      <c r="C32" s="178"/>
      <c r="D32" s="179"/>
      <c r="E32" s="61">
        <v>0.1</v>
      </c>
      <c r="F32" s="30">
        <v>0.1</v>
      </c>
    </row>
    <row r="33" spans="1:6">
      <c r="A33" s="127" t="s">
        <v>144</v>
      </c>
      <c r="B33" s="128" t="s">
        <v>145</v>
      </c>
      <c r="C33" s="35">
        <f>C36</f>
        <v>0</v>
      </c>
      <c r="D33" s="35">
        <f>D36+D46</f>
        <v>70.7</v>
      </c>
      <c r="E33" s="35">
        <f>E36+E46</f>
        <v>2564.0425799999998</v>
      </c>
      <c r="F33" s="134">
        <f>F36+F46</f>
        <v>2634.7425800000001</v>
      </c>
    </row>
    <row r="34" spans="1:6" hidden="1">
      <c r="A34" s="34" t="s">
        <v>146</v>
      </c>
      <c r="B34" s="129" t="s">
        <v>147</v>
      </c>
      <c r="C34" s="61"/>
      <c r="D34" s="61"/>
      <c r="E34" s="61"/>
      <c r="F34" s="134">
        <f t="shared" si="1"/>
        <v>0</v>
      </c>
    </row>
    <row r="35" spans="1:6" hidden="1">
      <c r="A35" s="34" t="s">
        <v>148</v>
      </c>
      <c r="B35" s="129" t="s">
        <v>149</v>
      </c>
      <c r="C35" s="61"/>
      <c r="D35" s="61"/>
      <c r="E35" s="61"/>
      <c r="F35" s="134">
        <f t="shared" si="1"/>
        <v>0</v>
      </c>
    </row>
    <row r="36" spans="1:6">
      <c r="A36" s="34" t="s">
        <v>148</v>
      </c>
      <c r="B36" s="129" t="s">
        <v>149</v>
      </c>
      <c r="C36" s="61"/>
      <c r="D36" s="61">
        <v>1</v>
      </c>
      <c r="E36" s="61">
        <f>886.552-1</f>
        <v>885.55200000000002</v>
      </c>
      <c r="F36" s="30">
        <f>D36+E36</f>
        <v>886.55200000000002</v>
      </c>
    </row>
    <row r="37" spans="1:6" hidden="1">
      <c r="A37" s="34" t="s">
        <v>152</v>
      </c>
      <c r="B37" s="129" t="s">
        <v>153</v>
      </c>
      <c r="C37" s="61"/>
      <c r="D37" s="61"/>
      <c r="E37" s="61"/>
      <c r="F37" s="30">
        <f t="shared" si="1"/>
        <v>0</v>
      </c>
    </row>
    <row r="38" spans="1:6" hidden="1">
      <c r="A38" s="34" t="s">
        <v>154</v>
      </c>
      <c r="B38" s="129" t="s">
        <v>155</v>
      </c>
      <c r="C38" s="61"/>
      <c r="D38" s="61"/>
      <c r="E38" s="61"/>
      <c r="F38" s="30">
        <f t="shared" si="1"/>
        <v>0</v>
      </c>
    </row>
    <row r="39" spans="1:6" hidden="1">
      <c r="A39" s="34" t="s">
        <v>156</v>
      </c>
      <c r="B39" s="129" t="s">
        <v>157</v>
      </c>
      <c r="C39" s="61"/>
      <c r="D39" s="61"/>
      <c r="E39" s="61"/>
      <c r="F39" s="30">
        <f t="shared" si="1"/>
        <v>0</v>
      </c>
    </row>
    <row r="40" spans="1:6" hidden="1">
      <c r="A40" s="34" t="s">
        <v>158</v>
      </c>
      <c r="B40" s="129" t="s">
        <v>159</v>
      </c>
      <c r="C40" s="61"/>
      <c r="D40" s="61"/>
      <c r="E40" s="61"/>
      <c r="F40" s="30">
        <f t="shared" si="1"/>
        <v>0</v>
      </c>
    </row>
    <row r="41" spans="1:6" hidden="1">
      <c r="A41" s="34" t="s">
        <v>160</v>
      </c>
      <c r="B41" s="129" t="s">
        <v>161</v>
      </c>
      <c r="C41" s="61"/>
      <c r="D41" s="61"/>
      <c r="E41" s="61"/>
      <c r="F41" s="30">
        <f t="shared" si="1"/>
        <v>0</v>
      </c>
    </row>
    <row r="42" spans="1:6" hidden="1">
      <c r="A42" s="34" t="s">
        <v>162</v>
      </c>
      <c r="B42" s="129" t="s">
        <v>163</v>
      </c>
      <c r="C42" s="61"/>
      <c r="D42" s="61"/>
      <c r="E42" s="61"/>
      <c r="F42" s="30">
        <f t="shared" si="1"/>
        <v>0</v>
      </c>
    </row>
    <row r="43" spans="1:6" hidden="1">
      <c r="A43" s="34" t="s">
        <v>164</v>
      </c>
      <c r="B43" s="129" t="s">
        <v>165</v>
      </c>
      <c r="C43" s="61"/>
      <c r="D43" s="61"/>
      <c r="E43" s="61"/>
      <c r="F43" s="30">
        <f t="shared" si="1"/>
        <v>0</v>
      </c>
    </row>
    <row r="44" spans="1:6" hidden="1">
      <c r="A44" s="34" t="s">
        <v>166</v>
      </c>
      <c r="B44" s="129" t="s">
        <v>167</v>
      </c>
      <c r="C44" s="61"/>
      <c r="D44" s="61"/>
      <c r="E44" s="61"/>
      <c r="F44" s="30">
        <f t="shared" si="1"/>
        <v>0</v>
      </c>
    </row>
    <row r="45" spans="1:6" hidden="1">
      <c r="A45" s="34" t="s">
        <v>168</v>
      </c>
      <c r="B45" s="129" t="s">
        <v>169</v>
      </c>
      <c r="C45" s="61"/>
      <c r="D45" s="61"/>
      <c r="E45" s="61"/>
      <c r="F45" s="30">
        <f t="shared" si="1"/>
        <v>0</v>
      </c>
    </row>
    <row r="46" spans="1:6">
      <c r="A46" s="34" t="s">
        <v>150</v>
      </c>
      <c r="B46" s="129" t="s">
        <v>151</v>
      </c>
      <c r="C46" s="61"/>
      <c r="D46" s="61">
        <v>69.7</v>
      </c>
      <c r="E46" s="61">
        <f>1441.34+237.15058</f>
        <v>1678.4905799999999</v>
      </c>
      <c r="F46" s="30">
        <f>D46+E46</f>
        <v>1748.19058</v>
      </c>
    </row>
    <row r="47" spans="1:6">
      <c r="A47" s="127" t="s">
        <v>170</v>
      </c>
      <c r="B47" s="128" t="s">
        <v>171</v>
      </c>
      <c r="C47" s="35">
        <f>C48</f>
        <v>837.5</v>
      </c>
      <c r="D47" s="35">
        <f>D48</f>
        <v>1370.8</v>
      </c>
      <c r="E47" s="35">
        <f>E48</f>
        <v>1875.481</v>
      </c>
      <c r="F47" s="134">
        <f t="shared" si="1"/>
        <v>3246.2809999999999</v>
      </c>
    </row>
    <row r="48" spans="1:6">
      <c r="A48" s="34" t="s">
        <v>172</v>
      </c>
      <c r="B48" s="129" t="s">
        <v>173</v>
      </c>
      <c r="C48" s="61">
        <v>837.5</v>
      </c>
      <c r="D48" s="61">
        <v>1370.8</v>
      </c>
      <c r="E48" s="61">
        <f>1310.8+564.681</f>
        <v>1875.481</v>
      </c>
      <c r="F48" s="30">
        <f t="shared" si="1"/>
        <v>3246.2809999999999</v>
      </c>
    </row>
    <row r="49" spans="1:6" hidden="1">
      <c r="A49" s="34" t="s">
        <v>174</v>
      </c>
      <c r="B49" s="129" t="s">
        <v>175</v>
      </c>
      <c r="C49" s="61"/>
      <c r="D49" s="61"/>
      <c r="E49" s="61"/>
      <c r="F49" s="134">
        <f t="shared" si="1"/>
        <v>0</v>
      </c>
    </row>
    <row r="50" spans="1:6" hidden="1">
      <c r="A50" s="34" t="s">
        <v>176</v>
      </c>
      <c r="B50" s="129" t="s">
        <v>177</v>
      </c>
      <c r="C50" s="61"/>
      <c r="D50" s="61"/>
      <c r="E50" s="61"/>
      <c r="F50" s="134">
        <f t="shared" si="1"/>
        <v>0</v>
      </c>
    </row>
    <row r="51" spans="1:6" ht="31.5" hidden="1">
      <c r="A51" s="34" t="s">
        <v>178</v>
      </c>
      <c r="B51" s="129" t="s">
        <v>179</v>
      </c>
      <c r="C51" s="61"/>
      <c r="D51" s="61"/>
      <c r="E51" s="61"/>
      <c r="F51" s="134">
        <f t="shared" si="1"/>
        <v>0</v>
      </c>
    </row>
    <row r="52" spans="1:6" hidden="1">
      <c r="A52" s="34" t="s">
        <v>180</v>
      </c>
      <c r="B52" s="129" t="s">
        <v>181</v>
      </c>
      <c r="C52" s="61"/>
      <c r="D52" s="61"/>
      <c r="E52" s="61"/>
      <c r="F52" s="134">
        <f t="shared" si="1"/>
        <v>0</v>
      </c>
    </row>
    <row r="53" spans="1:6" hidden="1">
      <c r="A53" s="34" t="s">
        <v>182</v>
      </c>
      <c r="B53" s="129" t="s">
        <v>183</v>
      </c>
      <c r="C53" s="61"/>
      <c r="D53" s="61"/>
      <c r="E53" s="61"/>
      <c r="F53" s="134">
        <f t="shared" si="1"/>
        <v>0</v>
      </c>
    </row>
    <row r="54" spans="1:6" hidden="1">
      <c r="A54" s="34" t="s">
        <v>184</v>
      </c>
      <c r="B54" s="129" t="s">
        <v>185</v>
      </c>
      <c r="C54" s="61"/>
      <c r="D54" s="61"/>
      <c r="E54" s="61"/>
      <c r="F54" s="134">
        <f t="shared" si="1"/>
        <v>0</v>
      </c>
    </row>
    <row r="55" spans="1:6" hidden="1">
      <c r="A55" s="34" t="s">
        <v>186</v>
      </c>
      <c r="B55" s="129" t="s">
        <v>187</v>
      </c>
      <c r="C55" s="61"/>
      <c r="D55" s="61"/>
      <c r="E55" s="61"/>
      <c r="F55" s="134">
        <f t="shared" si="1"/>
        <v>0</v>
      </c>
    </row>
    <row r="56" spans="1:6">
      <c r="A56" s="127" t="s">
        <v>188</v>
      </c>
      <c r="B56" s="128" t="s">
        <v>189</v>
      </c>
      <c r="C56" s="35">
        <f>C57</f>
        <v>2007.5</v>
      </c>
      <c r="D56" s="35">
        <f>D57</f>
        <v>3106.1</v>
      </c>
      <c r="E56" s="35">
        <f>E57</f>
        <v>18.899999999999999</v>
      </c>
      <c r="F56" s="134">
        <f t="shared" si="1"/>
        <v>3125</v>
      </c>
    </row>
    <row r="57" spans="1:6">
      <c r="A57" s="34" t="s">
        <v>190</v>
      </c>
      <c r="B57" s="129" t="s">
        <v>191</v>
      </c>
      <c r="C57" s="61">
        <v>2007.5</v>
      </c>
      <c r="D57" s="61">
        <v>3106.1</v>
      </c>
      <c r="E57" s="61">
        <v>18.899999999999999</v>
      </c>
      <c r="F57" s="30">
        <f t="shared" si="1"/>
        <v>3125</v>
      </c>
    </row>
    <row r="58" spans="1:6">
      <c r="A58" s="127" t="s">
        <v>192</v>
      </c>
      <c r="B58" s="128" t="s">
        <v>193</v>
      </c>
      <c r="C58" s="35">
        <v>133</v>
      </c>
      <c r="D58" s="35">
        <v>16</v>
      </c>
      <c r="E58" s="35">
        <v>-16</v>
      </c>
      <c r="F58" s="134">
        <f t="shared" si="1"/>
        <v>0</v>
      </c>
    </row>
    <row r="59" spans="1:6">
      <c r="A59" s="131" t="s">
        <v>194</v>
      </c>
      <c r="B59" s="132"/>
      <c r="C59" s="70" t="e">
        <f>C8+C17+C20+C33+C47+C56+C58</f>
        <v>#REF!</v>
      </c>
      <c r="D59" s="70">
        <f>D8+D17+D20+D30+D33+D47+D56+D58</f>
        <v>6822.6</v>
      </c>
      <c r="E59" s="70">
        <f>E8+E17+E20+E30+E33+E47+E56+E58</f>
        <v>4447.5235799999991</v>
      </c>
      <c r="F59" s="134">
        <f>F8+F17+F20+F30+F33+F47+F56+F58</f>
        <v>11270.123579999999</v>
      </c>
    </row>
    <row r="60" spans="1:6">
      <c r="B60" s="133"/>
      <c r="C60" s="133"/>
      <c r="D60" s="133"/>
      <c r="E60" s="133"/>
      <c r="F60" s="133"/>
    </row>
    <row r="61" spans="1:6">
      <c r="B61" s="133"/>
      <c r="C61" s="133"/>
      <c r="D61" s="133"/>
      <c r="E61" s="133"/>
      <c r="F61" s="133"/>
    </row>
    <row r="62" spans="1:6" s="180" customFormat="1" ht="15"/>
    <row r="63" spans="1:6" s="180" customFormat="1" ht="15"/>
    <row r="64" spans="1:6">
      <c r="B64" s="133"/>
      <c r="C64" s="133"/>
      <c r="D64" s="133"/>
      <c r="E64" s="133"/>
      <c r="F64" s="133"/>
    </row>
    <row r="65" spans="2:6">
      <c r="B65" s="133"/>
      <c r="C65" s="133"/>
      <c r="D65" s="133"/>
      <c r="E65" s="133"/>
      <c r="F65" s="133"/>
    </row>
    <row r="66" spans="2:6">
      <c r="B66" s="133"/>
      <c r="C66" s="133"/>
      <c r="D66" s="133"/>
      <c r="E66" s="133"/>
      <c r="F66" s="133"/>
    </row>
    <row r="67" spans="2:6">
      <c r="B67" s="133"/>
      <c r="C67" s="133"/>
      <c r="D67" s="133"/>
      <c r="E67" s="133"/>
      <c r="F67" s="133"/>
    </row>
    <row r="68" spans="2:6">
      <c r="B68" s="133"/>
      <c r="C68" s="133"/>
      <c r="D68" s="133"/>
      <c r="E68" s="133"/>
      <c r="F68" s="133"/>
    </row>
    <row r="69" spans="2:6">
      <c r="B69" s="133"/>
      <c r="C69" s="133"/>
      <c r="D69" s="133"/>
      <c r="E69" s="133"/>
      <c r="F69" s="133"/>
    </row>
    <row r="70" spans="2:6">
      <c r="B70" s="133"/>
      <c r="C70" s="133"/>
      <c r="D70" s="133"/>
      <c r="E70" s="133"/>
      <c r="F70" s="133"/>
    </row>
    <row r="71" spans="2:6">
      <c r="B71" s="133"/>
      <c r="C71" s="133"/>
      <c r="D71" s="133"/>
      <c r="E71" s="133"/>
      <c r="F71" s="133"/>
    </row>
    <row r="72" spans="2:6">
      <c r="B72" s="133"/>
      <c r="C72" s="133"/>
      <c r="D72" s="133"/>
      <c r="E72" s="133"/>
      <c r="F72" s="133"/>
    </row>
    <row r="73" spans="2:6">
      <c r="B73" s="133"/>
      <c r="C73" s="133"/>
      <c r="D73" s="133"/>
      <c r="E73" s="133"/>
      <c r="F73" s="133"/>
    </row>
    <row r="74" spans="2:6">
      <c r="B74" s="133"/>
      <c r="C74" s="133"/>
      <c r="D74" s="133"/>
      <c r="E74" s="133"/>
      <c r="F74" s="133"/>
    </row>
    <row r="75" spans="2:6">
      <c r="B75" s="133"/>
      <c r="C75" s="133"/>
      <c r="D75" s="133"/>
      <c r="E75" s="133"/>
      <c r="F75" s="133"/>
    </row>
    <row r="76" spans="2:6">
      <c r="B76" s="133"/>
      <c r="C76" s="133"/>
      <c r="D76" s="133"/>
      <c r="E76" s="133"/>
      <c r="F76" s="133"/>
    </row>
    <row r="77" spans="2:6">
      <c r="B77" s="133"/>
      <c r="C77" s="133"/>
      <c r="D77" s="133"/>
      <c r="E77" s="133"/>
      <c r="F77" s="133"/>
    </row>
    <row r="78" spans="2:6">
      <c r="B78" s="133"/>
      <c r="C78" s="133"/>
      <c r="D78" s="133"/>
      <c r="E78" s="133"/>
      <c r="F78" s="133"/>
    </row>
    <row r="79" spans="2:6">
      <c r="B79" s="133"/>
      <c r="C79" s="133"/>
      <c r="D79" s="133"/>
      <c r="E79" s="133"/>
      <c r="F79" s="133"/>
    </row>
    <row r="80" spans="2:6">
      <c r="B80" s="133"/>
      <c r="C80" s="133"/>
      <c r="D80" s="133"/>
      <c r="E80" s="133"/>
      <c r="F80" s="133"/>
    </row>
    <row r="81" spans="2:6">
      <c r="B81" s="133"/>
      <c r="C81" s="133"/>
      <c r="D81" s="133"/>
      <c r="E81" s="133"/>
      <c r="F81" s="133"/>
    </row>
    <row r="82" spans="2:6">
      <c r="B82" s="133"/>
      <c r="C82" s="133"/>
      <c r="D82" s="133"/>
      <c r="E82" s="133"/>
      <c r="F82" s="133"/>
    </row>
    <row r="83" spans="2:6">
      <c r="B83" s="133"/>
      <c r="C83" s="133"/>
      <c r="D83" s="133"/>
      <c r="E83" s="133"/>
      <c r="F83" s="133"/>
    </row>
    <row r="84" spans="2:6">
      <c r="B84" s="133"/>
      <c r="C84" s="133"/>
      <c r="D84" s="133"/>
      <c r="E84" s="133"/>
      <c r="F84" s="133"/>
    </row>
    <row r="85" spans="2:6">
      <c r="B85" s="133"/>
      <c r="C85" s="133"/>
      <c r="D85" s="133"/>
      <c r="E85" s="133"/>
      <c r="F85" s="133"/>
    </row>
    <row r="86" spans="2:6">
      <c r="B86" s="133"/>
      <c r="C86" s="133"/>
      <c r="D86" s="133"/>
      <c r="E86" s="133"/>
      <c r="F86" s="133"/>
    </row>
    <row r="87" spans="2:6">
      <c r="B87" s="133"/>
      <c r="C87" s="133"/>
      <c r="D87" s="133"/>
      <c r="E87" s="133"/>
      <c r="F87" s="133"/>
    </row>
    <row r="88" spans="2:6">
      <c r="B88" s="133"/>
      <c r="C88" s="133"/>
      <c r="D88" s="133"/>
      <c r="E88" s="133"/>
      <c r="F88" s="133"/>
    </row>
    <row r="89" spans="2:6">
      <c r="B89" s="133"/>
      <c r="C89" s="133"/>
      <c r="D89" s="133"/>
      <c r="E89" s="133"/>
      <c r="F89" s="133"/>
    </row>
    <row r="90" spans="2:6">
      <c r="B90" s="133"/>
      <c r="C90" s="133"/>
      <c r="D90" s="133"/>
      <c r="E90" s="133"/>
      <c r="F90" s="133"/>
    </row>
    <row r="91" spans="2:6">
      <c r="B91" s="133"/>
      <c r="C91" s="133"/>
      <c r="D91" s="133"/>
      <c r="E91" s="133"/>
      <c r="F91" s="133"/>
    </row>
    <row r="92" spans="2:6">
      <c r="B92" s="133"/>
      <c r="C92" s="133"/>
      <c r="D92" s="133"/>
      <c r="E92" s="133"/>
      <c r="F92" s="133"/>
    </row>
    <row r="93" spans="2:6">
      <c r="B93" s="133"/>
      <c r="C93" s="133"/>
      <c r="D93" s="133"/>
      <c r="E93" s="133"/>
      <c r="F93" s="133"/>
    </row>
    <row r="94" spans="2:6">
      <c r="B94" s="133"/>
      <c r="C94" s="133"/>
      <c r="D94" s="133"/>
      <c r="E94" s="133"/>
      <c r="F94" s="133"/>
    </row>
    <row r="95" spans="2:6">
      <c r="B95" s="133"/>
      <c r="C95" s="133"/>
      <c r="D95" s="133"/>
      <c r="E95" s="133"/>
      <c r="F95" s="133"/>
    </row>
    <row r="96" spans="2:6">
      <c r="B96" s="133"/>
      <c r="C96" s="133"/>
      <c r="D96" s="133"/>
      <c r="E96" s="133"/>
      <c r="F96" s="133"/>
    </row>
    <row r="97" spans="2:6">
      <c r="B97" s="133"/>
      <c r="C97" s="133"/>
      <c r="D97" s="133"/>
      <c r="E97" s="133"/>
      <c r="F97" s="133"/>
    </row>
    <row r="98" spans="2:6">
      <c r="B98" s="133"/>
      <c r="C98" s="133"/>
      <c r="D98" s="133"/>
      <c r="E98" s="133"/>
      <c r="F98" s="133"/>
    </row>
    <row r="99" spans="2:6">
      <c r="B99" s="133"/>
      <c r="C99" s="133"/>
      <c r="D99" s="133"/>
      <c r="E99" s="133"/>
      <c r="F99" s="133"/>
    </row>
    <row r="100" spans="2:6">
      <c r="B100" s="133"/>
      <c r="C100" s="133"/>
      <c r="D100" s="133"/>
      <c r="E100" s="133"/>
      <c r="F100" s="133"/>
    </row>
    <row r="101" spans="2:6">
      <c r="B101" s="133"/>
      <c r="C101" s="133"/>
      <c r="D101" s="133"/>
      <c r="E101" s="133"/>
      <c r="F101" s="133"/>
    </row>
    <row r="102" spans="2:6">
      <c r="B102" s="133"/>
      <c r="C102" s="133"/>
      <c r="D102" s="133"/>
      <c r="E102" s="133"/>
      <c r="F102" s="133"/>
    </row>
    <row r="103" spans="2:6">
      <c r="B103" s="133"/>
      <c r="C103" s="133"/>
      <c r="D103" s="133"/>
      <c r="E103" s="133"/>
      <c r="F103" s="133"/>
    </row>
    <row r="104" spans="2:6">
      <c r="B104" s="133"/>
      <c r="C104" s="133"/>
      <c r="D104" s="133"/>
      <c r="E104" s="133"/>
      <c r="F104" s="133"/>
    </row>
    <row r="105" spans="2:6">
      <c r="B105" s="133"/>
      <c r="C105" s="133"/>
      <c r="D105" s="133"/>
      <c r="E105" s="133"/>
      <c r="F105" s="133"/>
    </row>
    <row r="106" spans="2:6">
      <c r="B106" s="133"/>
      <c r="C106" s="133"/>
      <c r="D106" s="133"/>
      <c r="E106" s="133"/>
      <c r="F106" s="133"/>
    </row>
    <row r="107" spans="2:6">
      <c r="B107" s="133"/>
      <c r="C107" s="133"/>
      <c r="D107" s="133"/>
      <c r="E107" s="133"/>
      <c r="F107" s="133"/>
    </row>
    <row r="108" spans="2:6">
      <c r="B108" s="133"/>
      <c r="C108" s="133"/>
      <c r="D108" s="133"/>
      <c r="E108" s="133"/>
      <c r="F108" s="133"/>
    </row>
    <row r="109" spans="2:6">
      <c r="B109" s="133"/>
      <c r="C109" s="133"/>
      <c r="D109" s="133"/>
      <c r="E109" s="133"/>
      <c r="F109" s="133"/>
    </row>
    <row r="110" spans="2:6">
      <c r="B110" s="133"/>
      <c r="C110" s="133"/>
      <c r="D110" s="133"/>
      <c r="E110" s="133"/>
      <c r="F110" s="133"/>
    </row>
    <row r="111" spans="2:6">
      <c r="B111" s="133"/>
      <c r="C111" s="133"/>
      <c r="D111" s="133"/>
      <c r="E111" s="133"/>
      <c r="F111" s="133"/>
    </row>
    <row r="112" spans="2:6">
      <c r="B112" s="133"/>
      <c r="C112" s="133"/>
      <c r="D112" s="133"/>
      <c r="E112" s="133"/>
      <c r="F112" s="133"/>
    </row>
    <row r="113" spans="2:6">
      <c r="B113" s="133"/>
      <c r="C113" s="133"/>
      <c r="D113" s="133"/>
      <c r="E113" s="133"/>
      <c r="F113" s="133"/>
    </row>
  </sheetData>
  <mergeCells count="7">
    <mergeCell ref="B1:F2"/>
    <mergeCell ref="A3:F3"/>
    <mergeCell ref="A5:A6"/>
    <mergeCell ref="B5:B6"/>
    <mergeCell ref="F5:F6"/>
    <mergeCell ref="D5:D6"/>
    <mergeCell ref="E5:E6"/>
  </mergeCells>
  <pageMargins left="0.74803149606299213" right="0.39370078740157483" top="0.27559055118110237" bottom="0.19685039370078741" header="0.27559055118110237" footer="0.27559055118110237"/>
  <pageSetup paperSize="9" scale="61" fitToHeight="0" orientation="portrait" r:id="rId1"/>
  <headerFooter alignWithMargins="0"/>
  <colBreaks count="1" manualBreakCount="1">
    <brk id="5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3"/>
  <sheetViews>
    <sheetView view="pageBreakPreview" zoomScaleNormal="100" zoomScaleSheetLayoutView="100" workbookViewId="0">
      <selection activeCell="A2" sqref="A2:J2"/>
    </sheetView>
  </sheetViews>
  <sheetFormatPr defaultRowHeight="103.5" customHeight="1"/>
  <cols>
    <col min="1" max="1" width="6.7109375" style="150" customWidth="1"/>
    <col min="2" max="2" width="63.5703125" style="149" customWidth="1"/>
    <col min="3" max="3" width="8" style="151" customWidth="1"/>
    <col min="4" max="4" width="12.140625" style="151" customWidth="1"/>
    <col min="5" max="5" width="19.140625" style="151" customWidth="1"/>
    <col min="6" max="6" width="10" style="151" customWidth="1"/>
    <col min="7" max="7" width="15.5703125" style="151" customWidth="1"/>
    <col min="8" max="8" width="13" style="151" customWidth="1"/>
    <col min="9" max="9" width="14" style="151" customWidth="1"/>
    <col min="10" max="10" width="3.140625" style="152" customWidth="1"/>
    <col min="11" max="254" width="9.140625" style="152"/>
    <col min="255" max="255" width="3.5703125" style="152" customWidth="1"/>
    <col min="256" max="256" width="40.85546875" style="152" customWidth="1"/>
    <col min="257" max="257" width="5.140625" style="152" customWidth="1"/>
    <col min="258" max="259" width="4.28515625" style="152" customWidth="1"/>
    <col min="260" max="260" width="8.5703125" style="152" customWidth="1"/>
    <col min="261" max="261" width="6.7109375" style="152" customWidth="1"/>
    <col min="262" max="262" width="11.28515625" style="152" customWidth="1"/>
    <col min="263" max="263" width="12.28515625" style="152" customWidth="1"/>
    <col min="264" max="510" width="9.140625" style="152"/>
    <col min="511" max="511" width="3.5703125" style="152" customWidth="1"/>
    <col min="512" max="512" width="40.85546875" style="152" customWidth="1"/>
    <col min="513" max="513" width="5.140625" style="152" customWidth="1"/>
    <col min="514" max="515" width="4.28515625" style="152" customWidth="1"/>
    <col min="516" max="516" width="8.5703125" style="152" customWidth="1"/>
    <col min="517" max="517" width="6.7109375" style="152" customWidth="1"/>
    <col min="518" max="518" width="11.28515625" style="152" customWidth="1"/>
    <col min="519" max="519" width="12.28515625" style="152" customWidth="1"/>
    <col min="520" max="766" width="9.140625" style="152"/>
    <col min="767" max="767" width="3.5703125" style="152" customWidth="1"/>
    <col min="768" max="768" width="40.85546875" style="152" customWidth="1"/>
    <col min="769" max="769" width="5.140625" style="152" customWidth="1"/>
    <col min="770" max="771" width="4.28515625" style="152" customWidth="1"/>
    <col min="772" max="772" width="8.5703125" style="152" customWidth="1"/>
    <col min="773" max="773" width="6.7109375" style="152" customWidth="1"/>
    <col min="774" max="774" width="11.28515625" style="152" customWidth="1"/>
    <col min="775" max="775" width="12.28515625" style="152" customWidth="1"/>
    <col min="776" max="1022" width="9.140625" style="152"/>
    <col min="1023" max="1023" width="3.5703125" style="152" customWidth="1"/>
    <col min="1024" max="1024" width="40.85546875" style="152" customWidth="1"/>
    <col min="1025" max="1025" width="5.140625" style="152" customWidth="1"/>
    <col min="1026" max="1027" width="4.28515625" style="152" customWidth="1"/>
    <col min="1028" max="1028" width="8.5703125" style="152" customWidth="1"/>
    <col min="1029" max="1029" width="6.7109375" style="152" customWidth="1"/>
    <col min="1030" max="1030" width="11.28515625" style="152" customWidth="1"/>
    <col min="1031" max="1031" width="12.28515625" style="152" customWidth="1"/>
    <col min="1032" max="1278" width="9.140625" style="152"/>
    <col min="1279" max="1279" width="3.5703125" style="152" customWidth="1"/>
    <col min="1280" max="1280" width="40.85546875" style="152" customWidth="1"/>
    <col min="1281" max="1281" width="5.140625" style="152" customWidth="1"/>
    <col min="1282" max="1283" width="4.28515625" style="152" customWidth="1"/>
    <col min="1284" max="1284" width="8.5703125" style="152" customWidth="1"/>
    <col min="1285" max="1285" width="6.7109375" style="152" customWidth="1"/>
    <col min="1286" max="1286" width="11.28515625" style="152" customWidth="1"/>
    <col min="1287" max="1287" width="12.28515625" style="152" customWidth="1"/>
    <col min="1288" max="1534" width="9.140625" style="152"/>
    <col min="1535" max="1535" width="3.5703125" style="152" customWidth="1"/>
    <col min="1536" max="1536" width="40.85546875" style="152" customWidth="1"/>
    <col min="1537" max="1537" width="5.140625" style="152" customWidth="1"/>
    <col min="1538" max="1539" width="4.28515625" style="152" customWidth="1"/>
    <col min="1540" max="1540" width="8.5703125" style="152" customWidth="1"/>
    <col min="1541" max="1541" width="6.7109375" style="152" customWidth="1"/>
    <col min="1542" max="1542" width="11.28515625" style="152" customWidth="1"/>
    <col min="1543" max="1543" width="12.28515625" style="152" customWidth="1"/>
    <col min="1544" max="1790" width="9.140625" style="152"/>
    <col min="1791" max="1791" width="3.5703125" style="152" customWidth="1"/>
    <col min="1792" max="1792" width="40.85546875" style="152" customWidth="1"/>
    <col min="1793" max="1793" width="5.140625" style="152" customWidth="1"/>
    <col min="1794" max="1795" width="4.28515625" style="152" customWidth="1"/>
    <col min="1796" max="1796" width="8.5703125" style="152" customWidth="1"/>
    <col min="1797" max="1797" width="6.7109375" style="152" customWidth="1"/>
    <col min="1798" max="1798" width="11.28515625" style="152" customWidth="1"/>
    <col min="1799" max="1799" width="12.28515625" style="152" customWidth="1"/>
    <col min="1800" max="2046" width="9.140625" style="152"/>
    <col min="2047" max="2047" width="3.5703125" style="152" customWidth="1"/>
    <col min="2048" max="2048" width="40.85546875" style="152" customWidth="1"/>
    <col min="2049" max="2049" width="5.140625" style="152" customWidth="1"/>
    <col min="2050" max="2051" width="4.28515625" style="152" customWidth="1"/>
    <col min="2052" max="2052" width="8.5703125" style="152" customWidth="1"/>
    <col min="2053" max="2053" width="6.7109375" style="152" customWidth="1"/>
    <col min="2054" max="2054" width="11.28515625" style="152" customWidth="1"/>
    <col min="2055" max="2055" width="12.28515625" style="152" customWidth="1"/>
    <col min="2056" max="2302" width="9.140625" style="152"/>
    <col min="2303" max="2303" width="3.5703125" style="152" customWidth="1"/>
    <col min="2304" max="2304" width="40.85546875" style="152" customWidth="1"/>
    <col min="2305" max="2305" width="5.140625" style="152" customWidth="1"/>
    <col min="2306" max="2307" width="4.28515625" style="152" customWidth="1"/>
    <col min="2308" max="2308" width="8.5703125" style="152" customWidth="1"/>
    <col min="2309" max="2309" width="6.7109375" style="152" customWidth="1"/>
    <col min="2310" max="2310" width="11.28515625" style="152" customWidth="1"/>
    <col min="2311" max="2311" width="12.28515625" style="152" customWidth="1"/>
    <col min="2312" max="2558" width="9.140625" style="152"/>
    <col min="2559" max="2559" width="3.5703125" style="152" customWidth="1"/>
    <col min="2560" max="2560" width="40.85546875" style="152" customWidth="1"/>
    <col min="2561" max="2561" width="5.140625" style="152" customWidth="1"/>
    <col min="2562" max="2563" width="4.28515625" style="152" customWidth="1"/>
    <col min="2564" max="2564" width="8.5703125" style="152" customWidth="1"/>
    <col min="2565" max="2565" width="6.7109375" style="152" customWidth="1"/>
    <col min="2566" max="2566" width="11.28515625" style="152" customWidth="1"/>
    <col min="2567" max="2567" width="12.28515625" style="152" customWidth="1"/>
    <col min="2568" max="2814" width="9.140625" style="152"/>
    <col min="2815" max="2815" width="3.5703125" style="152" customWidth="1"/>
    <col min="2816" max="2816" width="40.85546875" style="152" customWidth="1"/>
    <col min="2817" max="2817" width="5.140625" style="152" customWidth="1"/>
    <col min="2818" max="2819" width="4.28515625" style="152" customWidth="1"/>
    <col min="2820" max="2820" width="8.5703125" style="152" customWidth="1"/>
    <col min="2821" max="2821" width="6.7109375" style="152" customWidth="1"/>
    <col min="2822" max="2822" width="11.28515625" style="152" customWidth="1"/>
    <col min="2823" max="2823" width="12.28515625" style="152" customWidth="1"/>
    <col min="2824" max="3070" width="9.140625" style="152"/>
    <col min="3071" max="3071" width="3.5703125" style="152" customWidth="1"/>
    <col min="3072" max="3072" width="40.85546875" style="152" customWidth="1"/>
    <col min="3073" max="3073" width="5.140625" style="152" customWidth="1"/>
    <col min="3074" max="3075" width="4.28515625" style="152" customWidth="1"/>
    <col min="3076" max="3076" width="8.5703125" style="152" customWidth="1"/>
    <col min="3077" max="3077" width="6.7109375" style="152" customWidth="1"/>
    <col min="3078" max="3078" width="11.28515625" style="152" customWidth="1"/>
    <col min="3079" max="3079" width="12.28515625" style="152" customWidth="1"/>
    <col min="3080" max="3326" width="9.140625" style="152"/>
    <col min="3327" max="3327" width="3.5703125" style="152" customWidth="1"/>
    <col min="3328" max="3328" width="40.85546875" style="152" customWidth="1"/>
    <col min="3329" max="3329" width="5.140625" style="152" customWidth="1"/>
    <col min="3330" max="3331" width="4.28515625" style="152" customWidth="1"/>
    <col min="3332" max="3332" width="8.5703125" style="152" customWidth="1"/>
    <col min="3333" max="3333" width="6.7109375" style="152" customWidth="1"/>
    <col min="3334" max="3334" width="11.28515625" style="152" customWidth="1"/>
    <col min="3335" max="3335" width="12.28515625" style="152" customWidth="1"/>
    <col min="3336" max="3582" width="9.140625" style="152"/>
    <col min="3583" max="3583" width="3.5703125" style="152" customWidth="1"/>
    <col min="3584" max="3584" width="40.85546875" style="152" customWidth="1"/>
    <col min="3585" max="3585" width="5.140625" style="152" customWidth="1"/>
    <col min="3586" max="3587" width="4.28515625" style="152" customWidth="1"/>
    <col min="3588" max="3588" width="8.5703125" style="152" customWidth="1"/>
    <col min="3589" max="3589" width="6.7109375" style="152" customWidth="1"/>
    <col min="3590" max="3590" width="11.28515625" style="152" customWidth="1"/>
    <col min="3591" max="3591" width="12.28515625" style="152" customWidth="1"/>
    <col min="3592" max="3838" width="9.140625" style="152"/>
    <col min="3839" max="3839" width="3.5703125" style="152" customWidth="1"/>
    <col min="3840" max="3840" width="40.85546875" style="152" customWidth="1"/>
    <col min="3841" max="3841" width="5.140625" style="152" customWidth="1"/>
    <col min="3842" max="3843" width="4.28515625" style="152" customWidth="1"/>
    <col min="3844" max="3844" width="8.5703125" style="152" customWidth="1"/>
    <col min="3845" max="3845" width="6.7109375" style="152" customWidth="1"/>
    <col min="3846" max="3846" width="11.28515625" style="152" customWidth="1"/>
    <col min="3847" max="3847" width="12.28515625" style="152" customWidth="1"/>
    <col min="3848" max="4094" width="9.140625" style="152"/>
    <col min="4095" max="4095" width="3.5703125" style="152" customWidth="1"/>
    <col min="4096" max="4096" width="40.85546875" style="152" customWidth="1"/>
    <col min="4097" max="4097" width="5.140625" style="152" customWidth="1"/>
    <col min="4098" max="4099" width="4.28515625" style="152" customWidth="1"/>
    <col min="4100" max="4100" width="8.5703125" style="152" customWidth="1"/>
    <col min="4101" max="4101" width="6.7109375" style="152" customWidth="1"/>
    <col min="4102" max="4102" width="11.28515625" style="152" customWidth="1"/>
    <col min="4103" max="4103" width="12.28515625" style="152" customWidth="1"/>
    <col min="4104" max="4350" width="9.140625" style="152"/>
    <col min="4351" max="4351" width="3.5703125" style="152" customWidth="1"/>
    <col min="4352" max="4352" width="40.85546875" style="152" customWidth="1"/>
    <col min="4353" max="4353" width="5.140625" style="152" customWidth="1"/>
    <col min="4354" max="4355" width="4.28515625" style="152" customWidth="1"/>
    <col min="4356" max="4356" width="8.5703125" style="152" customWidth="1"/>
    <col min="4357" max="4357" width="6.7109375" style="152" customWidth="1"/>
    <col min="4358" max="4358" width="11.28515625" style="152" customWidth="1"/>
    <col min="4359" max="4359" width="12.28515625" style="152" customWidth="1"/>
    <col min="4360" max="4606" width="9.140625" style="152"/>
    <col min="4607" max="4607" width="3.5703125" style="152" customWidth="1"/>
    <col min="4608" max="4608" width="40.85546875" style="152" customWidth="1"/>
    <col min="4609" max="4609" width="5.140625" style="152" customWidth="1"/>
    <col min="4610" max="4611" width="4.28515625" style="152" customWidth="1"/>
    <col min="4612" max="4612" width="8.5703125" style="152" customWidth="1"/>
    <col min="4613" max="4613" width="6.7109375" style="152" customWidth="1"/>
    <col min="4614" max="4614" width="11.28515625" style="152" customWidth="1"/>
    <col min="4615" max="4615" width="12.28515625" style="152" customWidth="1"/>
    <col min="4616" max="4862" width="9.140625" style="152"/>
    <col min="4863" max="4863" width="3.5703125" style="152" customWidth="1"/>
    <col min="4864" max="4864" width="40.85546875" style="152" customWidth="1"/>
    <col min="4865" max="4865" width="5.140625" style="152" customWidth="1"/>
    <col min="4866" max="4867" width="4.28515625" style="152" customWidth="1"/>
    <col min="4868" max="4868" width="8.5703125" style="152" customWidth="1"/>
    <col min="4869" max="4869" width="6.7109375" style="152" customWidth="1"/>
    <col min="4870" max="4870" width="11.28515625" style="152" customWidth="1"/>
    <col min="4871" max="4871" width="12.28515625" style="152" customWidth="1"/>
    <col min="4872" max="5118" width="9.140625" style="152"/>
    <col min="5119" max="5119" width="3.5703125" style="152" customWidth="1"/>
    <col min="5120" max="5120" width="40.85546875" style="152" customWidth="1"/>
    <col min="5121" max="5121" width="5.140625" style="152" customWidth="1"/>
    <col min="5122" max="5123" width="4.28515625" style="152" customWidth="1"/>
    <col min="5124" max="5124" width="8.5703125" style="152" customWidth="1"/>
    <col min="5125" max="5125" width="6.7109375" style="152" customWidth="1"/>
    <col min="5126" max="5126" width="11.28515625" style="152" customWidth="1"/>
    <col min="5127" max="5127" width="12.28515625" style="152" customWidth="1"/>
    <col min="5128" max="5374" width="9.140625" style="152"/>
    <col min="5375" max="5375" width="3.5703125" style="152" customWidth="1"/>
    <col min="5376" max="5376" width="40.85546875" style="152" customWidth="1"/>
    <col min="5377" max="5377" width="5.140625" style="152" customWidth="1"/>
    <col min="5378" max="5379" width="4.28515625" style="152" customWidth="1"/>
    <col min="5380" max="5380" width="8.5703125" style="152" customWidth="1"/>
    <col min="5381" max="5381" width="6.7109375" style="152" customWidth="1"/>
    <col min="5382" max="5382" width="11.28515625" style="152" customWidth="1"/>
    <col min="5383" max="5383" width="12.28515625" style="152" customWidth="1"/>
    <col min="5384" max="5630" width="9.140625" style="152"/>
    <col min="5631" max="5631" width="3.5703125" style="152" customWidth="1"/>
    <col min="5632" max="5632" width="40.85546875" style="152" customWidth="1"/>
    <col min="5633" max="5633" width="5.140625" style="152" customWidth="1"/>
    <col min="5634" max="5635" width="4.28515625" style="152" customWidth="1"/>
    <col min="5636" max="5636" width="8.5703125" style="152" customWidth="1"/>
    <col min="5637" max="5637" width="6.7109375" style="152" customWidth="1"/>
    <col min="5638" max="5638" width="11.28515625" style="152" customWidth="1"/>
    <col min="5639" max="5639" width="12.28515625" style="152" customWidth="1"/>
    <col min="5640" max="5886" width="9.140625" style="152"/>
    <col min="5887" max="5887" width="3.5703125" style="152" customWidth="1"/>
    <col min="5888" max="5888" width="40.85546875" style="152" customWidth="1"/>
    <col min="5889" max="5889" width="5.140625" style="152" customWidth="1"/>
    <col min="5890" max="5891" width="4.28515625" style="152" customWidth="1"/>
    <col min="5892" max="5892" width="8.5703125" style="152" customWidth="1"/>
    <col min="5893" max="5893" width="6.7109375" style="152" customWidth="1"/>
    <col min="5894" max="5894" width="11.28515625" style="152" customWidth="1"/>
    <col min="5895" max="5895" width="12.28515625" style="152" customWidth="1"/>
    <col min="5896" max="6142" width="9.140625" style="152"/>
    <col min="6143" max="6143" width="3.5703125" style="152" customWidth="1"/>
    <col min="6144" max="6144" width="40.85546875" style="152" customWidth="1"/>
    <col min="6145" max="6145" width="5.140625" style="152" customWidth="1"/>
    <col min="6146" max="6147" width="4.28515625" style="152" customWidth="1"/>
    <col min="6148" max="6148" width="8.5703125" style="152" customWidth="1"/>
    <col min="6149" max="6149" width="6.7109375" style="152" customWidth="1"/>
    <col min="6150" max="6150" width="11.28515625" style="152" customWidth="1"/>
    <col min="6151" max="6151" width="12.28515625" style="152" customWidth="1"/>
    <col min="6152" max="6398" width="9.140625" style="152"/>
    <col min="6399" max="6399" width="3.5703125" style="152" customWidth="1"/>
    <col min="6400" max="6400" width="40.85546875" style="152" customWidth="1"/>
    <col min="6401" max="6401" width="5.140625" style="152" customWidth="1"/>
    <col min="6402" max="6403" width="4.28515625" style="152" customWidth="1"/>
    <col min="6404" max="6404" width="8.5703125" style="152" customWidth="1"/>
    <col min="6405" max="6405" width="6.7109375" style="152" customWidth="1"/>
    <col min="6406" max="6406" width="11.28515625" style="152" customWidth="1"/>
    <col min="6407" max="6407" width="12.28515625" style="152" customWidth="1"/>
    <col min="6408" max="6654" width="9.140625" style="152"/>
    <col min="6655" max="6655" width="3.5703125" style="152" customWidth="1"/>
    <col min="6656" max="6656" width="40.85546875" style="152" customWidth="1"/>
    <col min="6657" max="6657" width="5.140625" style="152" customWidth="1"/>
    <col min="6658" max="6659" width="4.28515625" style="152" customWidth="1"/>
    <col min="6660" max="6660" width="8.5703125" style="152" customWidth="1"/>
    <col min="6661" max="6661" width="6.7109375" style="152" customWidth="1"/>
    <col min="6662" max="6662" width="11.28515625" style="152" customWidth="1"/>
    <col min="6663" max="6663" width="12.28515625" style="152" customWidth="1"/>
    <col min="6664" max="6910" width="9.140625" style="152"/>
    <col min="6911" max="6911" width="3.5703125" style="152" customWidth="1"/>
    <col min="6912" max="6912" width="40.85546875" style="152" customWidth="1"/>
    <col min="6913" max="6913" width="5.140625" style="152" customWidth="1"/>
    <col min="6914" max="6915" width="4.28515625" style="152" customWidth="1"/>
    <col min="6916" max="6916" width="8.5703125" style="152" customWidth="1"/>
    <col min="6917" max="6917" width="6.7109375" style="152" customWidth="1"/>
    <col min="6918" max="6918" width="11.28515625" style="152" customWidth="1"/>
    <col min="6919" max="6919" width="12.28515625" style="152" customWidth="1"/>
    <col min="6920" max="7166" width="9.140625" style="152"/>
    <col min="7167" max="7167" width="3.5703125" style="152" customWidth="1"/>
    <col min="7168" max="7168" width="40.85546875" style="152" customWidth="1"/>
    <col min="7169" max="7169" width="5.140625" style="152" customWidth="1"/>
    <col min="7170" max="7171" width="4.28515625" style="152" customWidth="1"/>
    <col min="7172" max="7172" width="8.5703125" style="152" customWidth="1"/>
    <col min="7173" max="7173" width="6.7109375" style="152" customWidth="1"/>
    <col min="7174" max="7174" width="11.28515625" style="152" customWidth="1"/>
    <col min="7175" max="7175" width="12.28515625" style="152" customWidth="1"/>
    <col min="7176" max="7422" width="9.140625" style="152"/>
    <col min="7423" max="7423" width="3.5703125" style="152" customWidth="1"/>
    <col min="7424" max="7424" width="40.85546875" style="152" customWidth="1"/>
    <col min="7425" max="7425" width="5.140625" style="152" customWidth="1"/>
    <col min="7426" max="7427" width="4.28515625" style="152" customWidth="1"/>
    <col min="7428" max="7428" width="8.5703125" style="152" customWidth="1"/>
    <col min="7429" max="7429" width="6.7109375" style="152" customWidth="1"/>
    <col min="7430" max="7430" width="11.28515625" style="152" customWidth="1"/>
    <col min="7431" max="7431" width="12.28515625" style="152" customWidth="1"/>
    <col min="7432" max="7678" width="9.140625" style="152"/>
    <col min="7679" max="7679" width="3.5703125" style="152" customWidth="1"/>
    <col min="7680" max="7680" width="40.85546875" style="152" customWidth="1"/>
    <col min="7681" max="7681" width="5.140625" style="152" customWidth="1"/>
    <col min="7682" max="7683" width="4.28515625" style="152" customWidth="1"/>
    <col min="7684" max="7684" width="8.5703125" style="152" customWidth="1"/>
    <col min="7685" max="7685" width="6.7109375" style="152" customWidth="1"/>
    <col min="7686" max="7686" width="11.28515625" style="152" customWidth="1"/>
    <col min="7687" max="7687" width="12.28515625" style="152" customWidth="1"/>
    <col min="7688" max="7934" width="9.140625" style="152"/>
    <col min="7935" max="7935" width="3.5703125" style="152" customWidth="1"/>
    <col min="7936" max="7936" width="40.85546875" style="152" customWidth="1"/>
    <col min="7937" max="7937" width="5.140625" style="152" customWidth="1"/>
    <col min="7938" max="7939" width="4.28515625" style="152" customWidth="1"/>
    <col min="7940" max="7940" width="8.5703125" style="152" customWidth="1"/>
    <col min="7941" max="7941" width="6.7109375" style="152" customWidth="1"/>
    <col min="7942" max="7942" width="11.28515625" style="152" customWidth="1"/>
    <col min="7943" max="7943" width="12.28515625" style="152" customWidth="1"/>
    <col min="7944" max="8190" width="9.140625" style="152"/>
    <col min="8191" max="8191" width="3.5703125" style="152" customWidth="1"/>
    <col min="8192" max="8192" width="40.85546875" style="152" customWidth="1"/>
    <col min="8193" max="8193" width="5.140625" style="152" customWidth="1"/>
    <col min="8194" max="8195" width="4.28515625" style="152" customWidth="1"/>
    <col min="8196" max="8196" width="8.5703125" style="152" customWidth="1"/>
    <col min="8197" max="8197" width="6.7109375" style="152" customWidth="1"/>
    <col min="8198" max="8198" width="11.28515625" style="152" customWidth="1"/>
    <col min="8199" max="8199" width="12.28515625" style="152" customWidth="1"/>
    <col min="8200" max="8446" width="9.140625" style="152"/>
    <col min="8447" max="8447" width="3.5703125" style="152" customWidth="1"/>
    <col min="8448" max="8448" width="40.85546875" style="152" customWidth="1"/>
    <col min="8449" max="8449" width="5.140625" style="152" customWidth="1"/>
    <col min="8450" max="8451" width="4.28515625" style="152" customWidth="1"/>
    <col min="8452" max="8452" width="8.5703125" style="152" customWidth="1"/>
    <col min="8453" max="8453" width="6.7109375" style="152" customWidth="1"/>
    <col min="8454" max="8454" width="11.28515625" style="152" customWidth="1"/>
    <col min="8455" max="8455" width="12.28515625" style="152" customWidth="1"/>
    <col min="8456" max="8702" width="9.140625" style="152"/>
    <col min="8703" max="8703" width="3.5703125" style="152" customWidth="1"/>
    <col min="8704" max="8704" width="40.85546875" style="152" customWidth="1"/>
    <col min="8705" max="8705" width="5.140625" style="152" customWidth="1"/>
    <col min="8706" max="8707" width="4.28515625" style="152" customWidth="1"/>
    <col min="8708" max="8708" width="8.5703125" style="152" customWidth="1"/>
    <col min="8709" max="8709" width="6.7109375" style="152" customWidth="1"/>
    <col min="8710" max="8710" width="11.28515625" style="152" customWidth="1"/>
    <col min="8711" max="8711" width="12.28515625" style="152" customWidth="1"/>
    <col min="8712" max="8958" width="9.140625" style="152"/>
    <col min="8959" max="8959" width="3.5703125" style="152" customWidth="1"/>
    <col min="8960" max="8960" width="40.85546875" style="152" customWidth="1"/>
    <col min="8961" max="8961" width="5.140625" style="152" customWidth="1"/>
    <col min="8962" max="8963" width="4.28515625" style="152" customWidth="1"/>
    <col min="8964" max="8964" width="8.5703125" style="152" customWidth="1"/>
    <col min="8965" max="8965" width="6.7109375" style="152" customWidth="1"/>
    <col min="8966" max="8966" width="11.28515625" style="152" customWidth="1"/>
    <col min="8967" max="8967" width="12.28515625" style="152" customWidth="1"/>
    <col min="8968" max="9214" width="9.140625" style="152"/>
    <col min="9215" max="9215" width="3.5703125" style="152" customWidth="1"/>
    <col min="9216" max="9216" width="40.85546875" style="152" customWidth="1"/>
    <col min="9217" max="9217" width="5.140625" style="152" customWidth="1"/>
    <col min="9218" max="9219" width="4.28515625" style="152" customWidth="1"/>
    <col min="9220" max="9220" width="8.5703125" style="152" customWidth="1"/>
    <col min="9221" max="9221" width="6.7109375" style="152" customWidth="1"/>
    <col min="9222" max="9222" width="11.28515625" style="152" customWidth="1"/>
    <col min="9223" max="9223" width="12.28515625" style="152" customWidth="1"/>
    <col min="9224" max="9470" width="9.140625" style="152"/>
    <col min="9471" max="9471" width="3.5703125" style="152" customWidth="1"/>
    <col min="9472" max="9472" width="40.85546875" style="152" customWidth="1"/>
    <col min="9473" max="9473" width="5.140625" style="152" customWidth="1"/>
    <col min="9474" max="9475" width="4.28515625" style="152" customWidth="1"/>
    <col min="9476" max="9476" width="8.5703125" style="152" customWidth="1"/>
    <col min="9477" max="9477" width="6.7109375" style="152" customWidth="1"/>
    <col min="9478" max="9478" width="11.28515625" style="152" customWidth="1"/>
    <col min="9479" max="9479" width="12.28515625" style="152" customWidth="1"/>
    <col min="9480" max="9726" width="9.140625" style="152"/>
    <col min="9727" max="9727" width="3.5703125" style="152" customWidth="1"/>
    <col min="9728" max="9728" width="40.85546875" style="152" customWidth="1"/>
    <col min="9729" max="9729" width="5.140625" style="152" customWidth="1"/>
    <col min="9730" max="9731" width="4.28515625" style="152" customWidth="1"/>
    <col min="9732" max="9732" width="8.5703125" style="152" customWidth="1"/>
    <col min="9733" max="9733" width="6.7109375" style="152" customWidth="1"/>
    <col min="9734" max="9734" width="11.28515625" style="152" customWidth="1"/>
    <col min="9735" max="9735" width="12.28515625" style="152" customWidth="1"/>
    <col min="9736" max="9982" width="9.140625" style="152"/>
    <col min="9983" max="9983" width="3.5703125" style="152" customWidth="1"/>
    <col min="9984" max="9984" width="40.85546875" style="152" customWidth="1"/>
    <col min="9985" max="9985" width="5.140625" style="152" customWidth="1"/>
    <col min="9986" max="9987" width="4.28515625" style="152" customWidth="1"/>
    <col min="9988" max="9988" width="8.5703125" style="152" customWidth="1"/>
    <col min="9989" max="9989" width="6.7109375" style="152" customWidth="1"/>
    <col min="9990" max="9990" width="11.28515625" style="152" customWidth="1"/>
    <col min="9991" max="9991" width="12.28515625" style="152" customWidth="1"/>
    <col min="9992" max="10238" width="9.140625" style="152"/>
    <col min="10239" max="10239" width="3.5703125" style="152" customWidth="1"/>
    <col min="10240" max="10240" width="40.85546875" style="152" customWidth="1"/>
    <col min="10241" max="10241" width="5.140625" style="152" customWidth="1"/>
    <col min="10242" max="10243" width="4.28515625" style="152" customWidth="1"/>
    <col min="10244" max="10244" width="8.5703125" style="152" customWidth="1"/>
    <col min="10245" max="10245" width="6.7109375" style="152" customWidth="1"/>
    <col min="10246" max="10246" width="11.28515625" style="152" customWidth="1"/>
    <col min="10247" max="10247" width="12.28515625" style="152" customWidth="1"/>
    <col min="10248" max="10494" width="9.140625" style="152"/>
    <col min="10495" max="10495" width="3.5703125" style="152" customWidth="1"/>
    <col min="10496" max="10496" width="40.85546875" style="152" customWidth="1"/>
    <col min="10497" max="10497" width="5.140625" style="152" customWidth="1"/>
    <col min="10498" max="10499" width="4.28515625" style="152" customWidth="1"/>
    <col min="10500" max="10500" width="8.5703125" style="152" customWidth="1"/>
    <col min="10501" max="10501" width="6.7109375" style="152" customWidth="1"/>
    <col min="10502" max="10502" width="11.28515625" style="152" customWidth="1"/>
    <col min="10503" max="10503" width="12.28515625" style="152" customWidth="1"/>
    <col min="10504" max="10750" width="9.140625" style="152"/>
    <col min="10751" max="10751" width="3.5703125" style="152" customWidth="1"/>
    <col min="10752" max="10752" width="40.85546875" style="152" customWidth="1"/>
    <col min="10753" max="10753" width="5.140625" style="152" customWidth="1"/>
    <col min="10754" max="10755" width="4.28515625" style="152" customWidth="1"/>
    <col min="10756" max="10756" width="8.5703125" style="152" customWidth="1"/>
    <col min="10757" max="10757" width="6.7109375" style="152" customWidth="1"/>
    <col min="10758" max="10758" width="11.28515625" style="152" customWidth="1"/>
    <col min="10759" max="10759" width="12.28515625" style="152" customWidth="1"/>
    <col min="10760" max="11006" width="9.140625" style="152"/>
    <col min="11007" max="11007" width="3.5703125" style="152" customWidth="1"/>
    <col min="11008" max="11008" width="40.85546875" style="152" customWidth="1"/>
    <col min="11009" max="11009" width="5.140625" style="152" customWidth="1"/>
    <col min="11010" max="11011" width="4.28515625" style="152" customWidth="1"/>
    <col min="11012" max="11012" width="8.5703125" style="152" customWidth="1"/>
    <col min="11013" max="11013" width="6.7109375" style="152" customWidth="1"/>
    <col min="11014" max="11014" width="11.28515625" style="152" customWidth="1"/>
    <col min="11015" max="11015" width="12.28515625" style="152" customWidth="1"/>
    <col min="11016" max="11262" width="9.140625" style="152"/>
    <col min="11263" max="11263" width="3.5703125" style="152" customWidth="1"/>
    <col min="11264" max="11264" width="40.85546875" style="152" customWidth="1"/>
    <col min="11265" max="11265" width="5.140625" style="152" customWidth="1"/>
    <col min="11266" max="11267" width="4.28515625" style="152" customWidth="1"/>
    <col min="11268" max="11268" width="8.5703125" style="152" customWidth="1"/>
    <col min="11269" max="11269" width="6.7109375" style="152" customWidth="1"/>
    <col min="11270" max="11270" width="11.28515625" style="152" customWidth="1"/>
    <col min="11271" max="11271" width="12.28515625" style="152" customWidth="1"/>
    <col min="11272" max="11518" width="9.140625" style="152"/>
    <col min="11519" max="11519" width="3.5703125" style="152" customWidth="1"/>
    <col min="11520" max="11520" width="40.85546875" style="152" customWidth="1"/>
    <col min="11521" max="11521" width="5.140625" style="152" customWidth="1"/>
    <col min="11522" max="11523" width="4.28515625" style="152" customWidth="1"/>
    <col min="11524" max="11524" width="8.5703125" style="152" customWidth="1"/>
    <col min="11525" max="11525" width="6.7109375" style="152" customWidth="1"/>
    <col min="11526" max="11526" width="11.28515625" style="152" customWidth="1"/>
    <col min="11527" max="11527" width="12.28515625" style="152" customWidth="1"/>
    <col min="11528" max="11774" width="9.140625" style="152"/>
    <col min="11775" max="11775" width="3.5703125" style="152" customWidth="1"/>
    <col min="11776" max="11776" width="40.85546875" style="152" customWidth="1"/>
    <col min="11777" max="11777" width="5.140625" style="152" customWidth="1"/>
    <col min="11778" max="11779" width="4.28515625" style="152" customWidth="1"/>
    <col min="11780" max="11780" width="8.5703125" style="152" customWidth="1"/>
    <col min="11781" max="11781" width="6.7109375" style="152" customWidth="1"/>
    <col min="11782" max="11782" width="11.28515625" style="152" customWidth="1"/>
    <col min="11783" max="11783" width="12.28515625" style="152" customWidth="1"/>
    <col min="11784" max="12030" width="9.140625" style="152"/>
    <col min="12031" max="12031" width="3.5703125" style="152" customWidth="1"/>
    <col min="12032" max="12032" width="40.85546875" style="152" customWidth="1"/>
    <col min="12033" max="12033" width="5.140625" style="152" customWidth="1"/>
    <col min="12034" max="12035" width="4.28515625" style="152" customWidth="1"/>
    <col min="12036" max="12036" width="8.5703125" style="152" customWidth="1"/>
    <col min="12037" max="12037" width="6.7109375" style="152" customWidth="1"/>
    <col min="12038" max="12038" width="11.28515625" style="152" customWidth="1"/>
    <col min="12039" max="12039" width="12.28515625" style="152" customWidth="1"/>
    <col min="12040" max="12286" width="9.140625" style="152"/>
    <col min="12287" max="12287" width="3.5703125" style="152" customWidth="1"/>
    <col min="12288" max="12288" width="40.85546875" style="152" customWidth="1"/>
    <col min="12289" max="12289" width="5.140625" style="152" customWidth="1"/>
    <col min="12290" max="12291" width="4.28515625" style="152" customWidth="1"/>
    <col min="12292" max="12292" width="8.5703125" style="152" customWidth="1"/>
    <col min="12293" max="12293" width="6.7109375" style="152" customWidth="1"/>
    <col min="12294" max="12294" width="11.28515625" style="152" customWidth="1"/>
    <col min="12295" max="12295" width="12.28515625" style="152" customWidth="1"/>
    <col min="12296" max="12542" width="9.140625" style="152"/>
    <col min="12543" max="12543" width="3.5703125" style="152" customWidth="1"/>
    <col min="12544" max="12544" width="40.85546875" style="152" customWidth="1"/>
    <col min="12545" max="12545" width="5.140625" style="152" customWidth="1"/>
    <col min="12546" max="12547" width="4.28515625" style="152" customWidth="1"/>
    <col min="12548" max="12548" width="8.5703125" style="152" customWidth="1"/>
    <col min="12549" max="12549" width="6.7109375" style="152" customWidth="1"/>
    <col min="12550" max="12550" width="11.28515625" style="152" customWidth="1"/>
    <col min="12551" max="12551" width="12.28515625" style="152" customWidth="1"/>
    <col min="12552" max="12798" width="9.140625" style="152"/>
    <col min="12799" max="12799" width="3.5703125" style="152" customWidth="1"/>
    <col min="12800" max="12800" width="40.85546875" style="152" customWidth="1"/>
    <col min="12801" max="12801" width="5.140625" style="152" customWidth="1"/>
    <col min="12802" max="12803" width="4.28515625" style="152" customWidth="1"/>
    <col min="12804" max="12804" width="8.5703125" style="152" customWidth="1"/>
    <col min="12805" max="12805" width="6.7109375" style="152" customWidth="1"/>
    <col min="12806" max="12806" width="11.28515625" style="152" customWidth="1"/>
    <col min="12807" max="12807" width="12.28515625" style="152" customWidth="1"/>
    <col min="12808" max="13054" width="9.140625" style="152"/>
    <col min="13055" max="13055" width="3.5703125" style="152" customWidth="1"/>
    <col min="13056" max="13056" width="40.85546875" style="152" customWidth="1"/>
    <col min="13057" max="13057" width="5.140625" style="152" customWidth="1"/>
    <col min="13058" max="13059" width="4.28515625" style="152" customWidth="1"/>
    <col min="13060" max="13060" width="8.5703125" style="152" customWidth="1"/>
    <col min="13061" max="13061" width="6.7109375" style="152" customWidth="1"/>
    <col min="13062" max="13062" width="11.28515625" style="152" customWidth="1"/>
    <col min="13063" max="13063" width="12.28515625" style="152" customWidth="1"/>
    <col min="13064" max="13310" width="9.140625" style="152"/>
    <col min="13311" max="13311" width="3.5703125" style="152" customWidth="1"/>
    <col min="13312" max="13312" width="40.85546875" style="152" customWidth="1"/>
    <col min="13313" max="13313" width="5.140625" style="152" customWidth="1"/>
    <col min="13314" max="13315" width="4.28515625" style="152" customWidth="1"/>
    <col min="13316" max="13316" width="8.5703125" style="152" customWidth="1"/>
    <col min="13317" max="13317" width="6.7109375" style="152" customWidth="1"/>
    <col min="13318" max="13318" width="11.28515625" style="152" customWidth="1"/>
    <col min="13319" max="13319" width="12.28515625" style="152" customWidth="1"/>
    <col min="13320" max="13566" width="9.140625" style="152"/>
    <col min="13567" max="13567" width="3.5703125" style="152" customWidth="1"/>
    <col min="13568" max="13568" width="40.85546875" style="152" customWidth="1"/>
    <col min="13569" max="13569" width="5.140625" style="152" customWidth="1"/>
    <col min="13570" max="13571" width="4.28515625" style="152" customWidth="1"/>
    <col min="13572" max="13572" width="8.5703125" style="152" customWidth="1"/>
    <col min="13573" max="13573" width="6.7109375" style="152" customWidth="1"/>
    <col min="13574" max="13574" width="11.28515625" style="152" customWidth="1"/>
    <col min="13575" max="13575" width="12.28515625" style="152" customWidth="1"/>
    <col min="13576" max="13822" width="9.140625" style="152"/>
    <col min="13823" max="13823" width="3.5703125" style="152" customWidth="1"/>
    <col min="13824" max="13824" width="40.85546875" style="152" customWidth="1"/>
    <col min="13825" max="13825" width="5.140625" style="152" customWidth="1"/>
    <col min="13826" max="13827" width="4.28515625" style="152" customWidth="1"/>
    <col min="13828" max="13828" width="8.5703125" style="152" customWidth="1"/>
    <col min="13829" max="13829" width="6.7109375" style="152" customWidth="1"/>
    <col min="13830" max="13830" width="11.28515625" style="152" customWidth="1"/>
    <col min="13831" max="13831" width="12.28515625" style="152" customWidth="1"/>
    <col min="13832" max="14078" width="9.140625" style="152"/>
    <col min="14079" max="14079" width="3.5703125" style="152" customWidth="1"/>
    <col min="14080" max="14080" width="40.85546875" style="152" customWidth="1"/>
    <col min="14081" max="14081" width="5.140625" style="152" customWidth="1"/>
    <col min="14082" max="14083" width="4.28515625" style="152" customWidth="1"/>
    <col min="14084" max="14084" width="8.5703125" style="152" customWidth="1"/>
    <col min="14085" max="14085" width="6.7109375" style="152" customWidth="1"/>
    <col min="14086" max="14086" width="11.28515625" style="152" customWidth="1"/>
    <col min="14087" max="14087" width="12.28515625" style="152" customWidth="1"/>
    <col min="14088" max="14334" width="9.140625" style="152"/>
    <col min="14335" max="14335" width="3.5703125" style="152" customWidth="1"/>
    <col min="14336" max="14336" width="40.85546875" style="152" customWidth="1"/>
    <col min="14337" max="14337" width="5.140625" style="152" customWidth="1"/>
    <col min="14338" max="14339" width="4.28515625" style="152" customWidth="1"/>
    <col min="14340" max="14340" width="8.5703125" style="152" customWidth="1"/>
    <col min="14341" max="14341" width="6.7109375" style="152" customWidth="1"/>
    <col min="14342" max="14342" width="11.28515625" style="152" customWidth="1"/>
    <col min="14343" max="14343" width="12.28515625" style="152" customWidth="1"/>
    <col min="14344" max="14590" width="9.140625" style="152"/>
    <col min="14591" max="14591" width="3.5703125" style="152" customWidth="1"/>
    <col min="14592" max="14592" width="40.85546875" style="152" customWidth="1"/>
    <col min="14593" max="14593" width="5.140625" style="152" customWidth="1"/>
    <col min="14594" max="14595" width="4.28515625" style="152" customWidth="1"/>
    <col min="14596" max="14596" width="8.5703125" style="152" customWidth="1"/>
    <col min="14597" max="14597" width="6.7109375" style="152" customWidth="1"/>
    <col min="14598" max="14598" width="11.28515625" style="152" customWidth="1"/>
    <col min="14599" max="14599" width="12.28515625" style="152" customWidth="1"/>
    <col min="14600" max="14846" width="9.140625" style="152"/>
    <col min="14847" max="14847" width="3.5703125" style="152" customWidth="1"/>
    <col min="14848" max="14848" width="40.85546875" style="152" customWidth="1"/>
    <col min="14849" max="14849" width="5.140625" style="152" customWidth="1"/>
    <col min="14850" max="14851" width="4.28515625" style="152" customWidth="1"/>
    <col min="14852" max="14852" width="8.5703125" style="152" customWidth="1"/>
    <col min="14853" max="14853" width="6.7109375" style="152" customWidth="1"/>
    <col min="14854" max="14854" width="11.28515625" style="152" customWidth="1"/>
    <col min="14855" max="14855" width="12.28515625" style="152" customWidth="1"/>
    <col min="14856" max="15102" width="9.140625" style="152"/>
    <col min="15103" max="15103" width="3.5703125" style="152" customWidth="1"/>
    <col min="15104" max="15104" width="40.85546875" style="152" customWidth="1"/>
    <col min="15105" max="15105" width="5.140625" style="152" customWidth="1"/>
    <col min="15106" max="15107" width="4.28515625" style="152" customWidth="1"/>
    <col min="15108" max="15108" width="8.5703125" style="152" customWidth="1"/>
    <col min="15109" max="15109" width="6.7109375" style="152" customWidth="1"/>
    <col min="15110" max="15110" width="11.28515625" style="152" customWidth="1"/>
    <col min="15111" max="15111" width="12.28515625" style="152" customWidth="1"/>
    <col min="15112" max="15358" width="9.140625" style="152"/>
    <col min="15359" max="15359" width="3.5703125" style="152" customWidth="1"/>
    <col min="15360" max="15360" width="40.85546875" style="152" customWidth="1"/>
    <col min="15361" max="15361" width="5.140625" style="152" customWidth="1"/>
    <col min="15362" max="15363" width="4.28515625" style="152" customWidth="1"/>
    <col min="15364" max="15364" width="8.5703125" style="152" customWidth="1"/>
    <col min="15365" max="15365" width="6.7109375" style="152" customWidth="1"/>
    <col min="15366" max="15366" width="11.28515625" style="152" customWidth="1"/>
    <col min="15367" max="15367" width="12.28515625" style="152" customWidth="1"/>
    <col min="15368" max="15614" width="9.140625" style="152"/>
    <col min="15615" max="15615" width="3.5703125" style="152" customWidth="1"/>
    <col min="15616" max="15616" width="40.85546875" style="152" customWidth="1"/>
    <col min="15617" max="15617" width="5.140625" style="152" customWidth="1"/>
    <col min="15618" max="15619" width="4.28515625" style="152" customWidth="1"/>
    <col min="15620" max="15620" width="8.5703125" style="152" customWidth="1"/>
    <col min="15621" max="15621" width="6.7109375" style="152" customWidth="1"/>
    <col min="15622" max="15622" width="11.28515625" style="152" customWidth="1"/>
    <col min="15623" max="15623" width="12.28515625" style="152" customWidth="1"/>
    <col min="15624" max="15870" width="9.140625" style="152"/>
    <col min="15871" max="15871" width="3.5703125" style="152" customWidth="1"/>
    <col min="15872" max="15872" width="40.85546875" style="152" customWidth="1"/>
    <col min="15873" max="15873" width="5.140625" style="152" customWidth="1"/>
    <col min="15874" max="15875" width="4.28515625" style="152" customWidth="1"/>
    <col min="15876" max="15876" width="8.5703125" style="152" customWidth="1"/>
    <col min="15877" max="15877" width="6.7109375" style="152" customWidth="1"/>
    <col min="15878" max="15878" width="11.28515625" style="152" customWidth="1"/>
    <col min="15879" max="15879" width="12.28515625" style="152" customWidth="1"/>
    <col min="15880" max="16126" width="9.140625" style="152"/>
    <col min="16127" max="16127" width="3.5703125" style="152" customWidth="1"/>
    <col min="16128" max="16128" width="40.85546875" style="152" customWidth="1"/>
    <col min="16129" max="16129" width="5.140625" style="152" customWidth="1"/>
    <col min="16130" max="16131" width="4.28515625" style="152" customWidth="1"/>
    <col min="16132" max="16132" width="8.5703125" style="152" customWidth="1"/>
    <col min="16133" max="16133" width="6.7109375" style="152" customWidth="1"/>
    <col min="16134" max="16134" width="11.28515625" style="152" customWidth="1"/>
    <col min="16135" max="16135" width="12.28515625" style="152" customWidth="1"/>
    <col min="16136" max="16384" width="9.140625" style="152"/>
  </cols>
  <sheetData>
    <row r="1" spans="1:10" s="138" customFormat="1" ht="75" customHeight="1">
      <c r="A1" s="135"/>
      <c r="B1" s="136"/>
      <c r="C1" s="137"/>
      <c r="D1" s="250" t="s">
        <v>382</v>
      </c>
      <c r="E1" s="250"/>
      <c r="F1" s="250"/>
      <c r="G1" s="250"/>
      <c r="H1" s="238"/>
      <c r="I1" s="238"/>
      <c r="J1" s="238"/>
    </row>
    <row r="2" spans="1:10" s="138" customFormat="1" ht="66" customHeight="1">
      <c r="A2" s="251" t="s">
        <v>359</v>
      </c>
      <c r="B2" s="251"/>
      <c r="C2" s="251"/>
      <c r="D2" s="251"/>
      <c r="E2" s="251"/>
      <c r="F2" s="251"/>
      <c r="G2" s="251"/>
      <c r="H2" s="238"/>
      <c r="I2" s="238"/>
      <c r="J2" s="238"/>
    </row>
    <row r="3" spans="1:10" s="138" customFormat="1" ht="16.5" customHeight="1">
      <c r="A3" s="135"/>
      <c r="B3" s="136"/>
      <c r="C3" s="137"/>
      <c r="D3" s="137"/>
      <c r="E3" s="137"/>
      <c r="F3" s="139"/>
      <c r="G3" s="137"/>
      <c r="H3" s="137"/>
      <c r="I3" s="137" t="s">
        <v>346</v>
      </c>
    </row>
    <row r="4" spans="1:10" s="138" customFormat="1" ht="16.5" customHeight="1">
      <c r="A4" s="243" t="s">
        <v>197</v>
      </c>
      <c r="B4" s="244" t="s">
        <v>198</v>
      </c>
      <c r="C4" s="245" t="s">
        <v>199</v>
      </c>
      <c r="D4" s="245" t="s">
        <v>200</v>
      </c>
      <c r="E4" s="245" t="s">
        <v>201</v>
      </c>
      <c r="F4" s="245" t="s">
        <v>202</v>
      </c>
      <c r="G4" s="254" t="s">
        <v>337</v>
      </c>
      <c r="H4" s="254" t="s">
        <v>341</v>
      </c>
      <c r="I4" s="234" t="s">
        <v>269</v>
      </c>
    </row>
    <row r="5" spans="1:10" s="140" customFormat="1" ht="63" customHeight="1">
      <c r="A5" s="243"/>
      <c r="B5" s="244"/>
      <c r="C5" s="245"/>
      <c r="D5" s="245"/>
      <c r="E5" s="245"/>
      <c r="F5" s="245"/>
      <c r="G5" s="236"/>
      <c r="H5" s="236"/>
      <c r="I5" s="236"/>
    </row>
    <row r="6" spans="1:10" s="142" customFormat="1" ht="15.75">
      <c r="A6" s="59">
        <v>1</v>
      </c>
      <c r="B6" s="141">
        <v>2</v>
      </c>
      <c r="C6" s="72" t="s">
        <v>203</v>
      </c>
      <c r="D6" s="72" t="s">
        <v>204</v>
      </c>
      <c r="E6" s="72" t="s">
        <v>205</v>
      </c>
      <c r="F6" s="72" t="s">
        <v>206</v>
      </c>
      <c r="G6" s="66">
        <v>8</v>
      </c>
      <c r="H6" s="66">
        <v>9</v>
      </c>
      <c r="I6" s="66">
        <v>10</v>
      </c>
    </row>
    <row r="7" spans="1:10" s="142" customFormat="1" ht="15.75">
      <c r="A7" s="59"/>
      <c r="B7" s="73" t="s">
        <v>259</v>
      </c>
      <c r="C7" s="72"/>
      <c r="D7" s="72"/>
      <c r="E7" s="72"/>
      <c r="F7" s="72"/>
      <c r="G7" s="70">
        <f>G8</f>
        <v>1878.72</v>
      </c>
      <c r="H7" s="70">
        <f t="shared" ref="H7" si="0">H8</f>
        <v>-9</v>
      </c>
      <c r="I7" s="70">
        <f>I8</f>
        <v>1869.72</v>
      </c>
    </row>
    <row r="8" spans="1:10" s="142" customFormat="1" ht="15.75">
      <c r="A8" s="59">
        <v>1</v>
      </c>
      <c r="B8" s="73" t="s">
        <v>261</v>
      </c>
      <c r="C8" s="156" t="s">
        <v>104</v>
      </c>
      <c r="D8" s="72" t="s">
        <v>235</v>
      </c>
      <c r="E8" s="72"/>
      <c r="F8" s="72"/>
      <c r="G8" s="35">
        <f>G9+G13+G27+G29+G31</f>
        <v>1878.72</v>
      </c>
      <c r="H8" s="35">
        <f>H9+H13+H29+H31</f>
        <v>-9</v>
      </c>
      <c r="I8" s="35">
        <f>I9+I13+I29+I31</f>
        <v>1869.72</v>
      </c>
    </row>
    <row r="9" spans="1:10" s="142" customFormat="1" ht="31.5">
      <c r="A9" s="59" t="s">
        <v>208</v>
      </c>
      <c r="B9" s="73" t="s">
        <v>209</v>
      </c>
      <c r="C9" s="156" t="s">
        <v>104</v>
      </c>
      <c r="D9" s="197" t="s">
        <v>210</v>
      </c>
      <c r="E9" s="72"/>
      <c r="F9" s="72"/>
      <c r="G9" s="35">
        <f>G10</f>
        <v>445.02</v>
      </c>
      <c r="H9" s="35">
        <v>0</v>
      </c>
      <c r="I9" s="70">
        <f t="shared" ref="I9:I23" si="1">G9+H9</f>
        <v>445.02</v>
      </c>
    </row>
    <row r="10" spans="1:10" s="142" customFormat="1" ht="15.75">
      <c r="A10" s="60"/>
      <c r="B10" s="77" t="s">
        <v>211</v>
      </c>
      <c r="C10" s="58" t="s">
        <v>104</v>
      </c>
      <c r="D10" s="58" t="s">
        <v>210</v>
      </c>
      <c r="E10" s="58" t="s">
        <v>279</v>
      </c>
      <c r="F10" s="74"/>
      <c r="G10" s="37">
        <f>G11+G12</f>
        <v>445.02</v>
      </c>
      <c r="H10" s="37">
        <v>0</v>
      </c>
      <c r="I10" s="70">
        <f t="shared" si="1"/>
        <v>445.02</v>
      </c>
    </row>
    <row r="11" spans="1:10" s="142" customFormat="1" ht="31.5">
      <c r="A11" s="60"/>
      <c r="B11" s="75" t="s">
        <v>212</v>
      </c>
      <c r="C11" s="76" t="s">
        <v>104</v>
      </c>
      <c r="D11" s="76" t="s">
        <v>210</v>
      </c>
      <c r="E11" s="76" t="s">
        <v>279</v>
      </c>
      <c r="F11" s="76" t="s">
        <v>213</v>
      </c>
      <c r="G11" s="64">
        <v>341.8</v>
      </c>
      <c r="H11" s="64"/>
      <c r="I11" s="64">
        <f t="shared" si="1"/>
        <v>341.8</v>
      </c>
    </row>
    <row r="12" spans="1:10" s="142" customFormat="1" ht="45.75" customHeight="1">
      <c r="A12" s="60"/>
      <c r="B12" s="75" t="s">
        <v>214</v>
      </c>
      <c r="C12" s="76" t="s">
        <v>104</v>
      </c>
      <c r="D12" s="76" t="s">
        <v>210</v>
      </c>
      <c r="E12" s="76" t="s">
        <v>279</v>
      </c>
      <c r="F12" s="76" t="s">
        <v>215</v>
      </c>
      <c r="G12" s="64">
        <v>103.22</v>
      </c>
      <c r="H12" s="64"/>
      <c r="I12" s="64">
        <f t="shared" si="1"/>
        <v>103.22</v>
      </c>
    </row>
    <row r="13" spans="1:10" s="142" customFormat="1" ht="47.25" customHeight="1">
      <c r="A13" s="59" t="s">
        <v>216</v>
      </c>
      <c r="B13" s="189" t="s">
        <v>262</v>
      </c>
      <c r="C13" s="156" t="s">
        <v>104</v>
      </c>
      <c r="D13" s="72" t="s">
        <v>217</v>
      </c>
      <c r="E13" s="202" t="s">
        <v>280</v>
      </c>
      <c r="F13" s="72"/>
      <c r="G13" s="35">
        <f>G14+G18+G23</f>
        <v>1358.7</v>
      </c>
      <c r="H13" s="35">
        <f>H14+H18+H27</f>
        <v>-25</v>
      </c>
      <c r="I13" s="70">
        <f>I14+I18+I23+I27</f>
        <v>1343.7</v>
      </c>
    </row>
    <row r="14" spans="1:10" s="123" customFormat="1" ht="37.5" customHeight="1">
      <c r="A14" s="60"/>
      <c r="B14" s="75" t="s">
        <v>220</v>
      </c>
      <c r="C14" s="76" t="s">
        <v>104</v>
      </c>
      <c r="D14" s="76" t="s">
        <v>217</v>
      </c>
      <c r="E14" s="79" t="s">
        <v>280</v>
      </c>
      <c r="F14" s="76"/>
      <c r="G14" s="36">
        <f>G16+G17</f>
        <v>693</v>
      </c>
      <c r="H14" s="36">
        <v>0</v>
      </c>
      <c r="I14" s="64">
        <f t="shared" si="1"/>
        <v>693</v>
      </c>
    </row>
    <row r="15" spans="1:10" s="142" customFormat="1" ht="31.5" hidden="1" customHeight="1">
      <c r="A15" s="143"/>
      <c r="B15" s="75" t="s">
        <v>289</v>
      </c>
      <c r="C15" s="76" t="s">
        <v>104</v>
      </c>
      <c r="D15" s="76" t="s">
        <v>217</v>
      </c>
      <c r="E15" s="79" t="s">
        <v>280</v>
      </c>
      <c r="F15" s="76" t="s">
        <v>213</v>
      </c>
      <c r="G15" s="64">
        <v>532</v>
      </c>
      <c r="H15" s="64"/>
      <c r="I15" s="70">
        <f t="shared" si="1"/>
        <v>532</v>
      </c>
    </row>
    <row r="16" spans="1:10" s="142" customFormat="1" ht="46.5" customHeight="1">
      <c r="A16" s="143"/>
      <c r="B16" s="75" t="s">
        <v>289</v>
      </c>
      <c r="C16" s="76" t="s">
        <v>104</v>
      </c>
      <c r="D16" s="76" t="s">
        <v>217</v>
      </c>
      <c r="E16" s="79" t="s">
        <v>280</v>
      </c>
      <c r="F16" s="76" t="s">
        <v>213</v>
      </c>
      <c r="G16" s="64">
        <v>532</v>
      </c>
      <c r="H16" s="64"/>
      <c r="I16" s="64">
        <f t="shared" si="1"/>
        <v>532</v>
      </c>
    </row>
    <row r="17" spans="1:9" s="142" customFormat="1" ht="67.5" customHeight="1">
      <c r="A17" s="143"/>
      <c r="B17" s="75" t="s">
        <v>288</v>
      </c>
      <c r="C17" s="76" t="s">
        <v>104</v>
      </c>
      <c r="D17" s="76" t="s">
        <v>217</v>
      </c>
      <c r="E17" s="79" t="s">
        <v>280</v>
      </c>
      <c r="F17" s="76" t="s">
        <v>215</v>
      </c>
      <c r="G17" s="64">
        <v>161</v>
      </c>
      <c r="H17" s="64"/>
      <c r="I17" s="64">
        <f>G17+H17</f>
        <v>161</v>
      </c>
    </row>
    <row r="18" spans="1:9" s="142" customFormat="1" ht="38.25" customHeight="1">
      <c r="A18" s="88" t="s">
        <v>276</v>
      </c>
      <c r="B18" s="77" t="s">
        <v>221</v>
      </c>
      <c r="C18" s="58" t="s">
        <v>104</v>
      </c>
      <c r="D18" s="58" t="s">
        <v>217</v>
      </c>
      <c r="E18" s="78" t="s">
        <v>282</v>
      </c>
      <c r="F18" s="58"/>
      <c r="G18" s="37">
        <f>G19+G20+G21+G22</f>
        <v>421.2</v>
      </c>
      <c r="H18" s="37">
        <f>H19+H20+H21+H22</f>
        <v>-20</v>
      </c>
      <c r="I18" s="70">
        <f>I19+I20+I21+I22</f>
        <v>401.2</v>
      </c>
    </row>
    <row r="19" spans="1:9" s="142" customFormat="1" ht="31.5">
      <c r="A19" s="143"/>
      <c r="B19" s="75" t="s">
        <v>222</v>
      </c>
      <c r="C19" s="76" t="s">
        <v>104</v>
      </c>
      <c r="D19" s="76" t="s">
        <v>217</v>
      </c>
      <c r="E19" s="79" t="s">
        <v>282</v>
      </c>
      <c r="F19" s="76" t="s">
        <v>223</v>
      </c>
      <c r="G19" s="64">
        <v>12</v>
      </c>
      <c r="H19" s="64"/>
      <c r="I19" s="64">
        <f t="shared" si="1"/>
        <v>12</v>
      </c>
    </row>
    <row r="20" spans="1:9" s="142" customFormat="1" ht="31.5">
      <c r="A20" s="143"/>
      <c r="B20" s="75" t="s">
        <v>224</v>
      </c>
      <c r="C20" s="76" t="s">
        <v>104</v>
      </c>
      <c r="D20" s="76" t="s">
        <v>217</v>
      </c>
      <c r="E20" s="79" t="s">
        <v>282</v>
      </c>
      <c r="F20" s="76" t="s">
        <v>225</v>
      </c>
      <c r="G20" s="64">
        <v>369.2</v>
      </c>
      <c r="H20" s="64"/>
      <c r="I20" s="64">
        <f t="shared" si="1"/>
        <v>369.2</v>
      </c>
    </row>
    <row r="21" spans="1:9" s="142" customFormat="1" ht="19.5" customHeight="1">
      <c r="A21" s="143"/>
      <c r="B21" s="75" t="s">
        <v>226</v>
      </c>
      <c r="C21" s="76" t="s">
        <v>104</v>
      </c>
      <c r="D21" s="76" t="s">
        <v>217</v>
      </c>
      <c r="E21" s="79" t="s">
        <v>282</v>
      </c>
      <c r="F21" s="76" t="s">
        <v>227</v>
      </c>
      <c r="G21" s="64">
        <v>25</v>
      </c>
      <c r="H21" s="80">
        <v>-15</v>
      </c>
      <c r="I21" s="64">
        <f t="shared" si="1"/>
        <v>10</v>
      </c>
    </row>
    <row r="22" spans="1:9" s="142" customFormat="1" ht="25.5" customHeight="1">
      <c r="A22" s="143"/>
      <c r="B22" s="75" t="s">
        <v>228</v>
      </c>
      <c r="C22" s="76" t="s">
        <v>104</v>
      </c>
      <c r="D22" s="76" t="s">
        <v>217</v>
      </c>
      <c r="E22" s="79" t="s">
        <v>282</v>
      </c>
      <c r="F22" s="76" t="s">
        <v>229</v>
      </c>
      <c r="G22" s="64">
        <v>15</v>
      </c>
      <c r="H22" s="80">
        <v>-5</v>
      </c>
      <c r="I22" s="64">
        <f t="shared" si="1"/>
        <v>10</v>
      </c>
    </row>
    <row r="23" spans="1:9" s="142" customFormat="1" ht="38.25" customHeight="1">
      <c r="A23" s="88" t="s">
        <v>277</v>
      </c>
      <c r="B23" s="77" t="s">
        <v>220</v>
      </c>
      <c r="C23" s="58" t="s">
        <v>104</v>
      </c>
      <c r="D23" s="58" t="s">
        <v>217</v>
      </c>
      <c r="E23" s="58" t="s">
        <v>281</v>
      </c>
      <c r="F23" s="76"/>
      <c r="G23" s="70">
        <f>G24+G25</f>
        <v>244.5</v>
      </c>
      <c r="H23" s="70">
        <f>H24+H25</f>
        <v>0</v>
      </c>
      <c r="I23" s="70">
        <f t="shared" si="1"/>
        <v>244.5</v>
      </c>
    </row>
    <row r="24" spans="1:9" s="142" customFormat="1" ht="48.75" customHeight="1">
      <c r="A24" s="143"/>
      <c r="B24" s="75" t="s">
        <v>290</v>
      </c>
      <c r="C24" s="76" t="s">
        <v>104</v>
      </c>
      <c r="D24" s="79" t="s">
        <v>217</v>
      </c>
      <c r="E24" s="76" t="s">
        <v>281</v>
      </c>
      <c r="F24" s="76" t="s">
        <v>213</v>
      </c>
      <c r="G24" s="64">
        <v>187.8</v>
      </c>
      <c r="H24" s="64"/>
      <c r="I24" s="64">
        <f>G24+H24</f>
        <v>187.8</v>
      </c>
    </row>
    <row r="25" spans="1:9" s="142" customFormat="1" ht="20.25" customHeight="1">
      <c r="A25" s="252"/>
      <c r="B25" s="246" t="s">
        <v>291</v>
      </c>
      <c r="C25" s="248" t="s">
        <v>104</v>
      </c>
      <c r="D25" s="248" t="s">
        <v>217</v>
      </c>
      <c r="E25" s="248" t="s">
        <v>281</v>
      </c>
      <c r="F25" s="248" t="s">
        <v>215</v>
      </c>
      <c r="G25" s="255">
        <v>56.7</v>
      </c>
      <c r="H25" s="255"/>
      <c r="I25" s="255">
        <f>G25+H25</f>
        <v>56.7</v>
      </c>
    </row>
    <row r="26" spans="1:9" s="142" customFormat="1" ht="60" customHeight="1">
      <c r="A26" s="253"/>
      <c r="B26" s="247"/>
      <c r="C26" s="249"/>
      <c r="D26" s="249"/>
      <c r="E26" s="249"/>
      <c r="F26" s="249"/>
      <c r="G26" s="256"/>
      <c r="H26" s="256"/>
      <c r="I26" s="256"/>
    </row>
    <row r="27" spans="1:9" s="142" customFormat="1" ht="49.5" customHeight="1">
      <c r="A27" s="88" t="s">
        <v>376</v>
      </c>
      <c r="B27" s="81" t="s">
        <v>293</v>
      </c>
      <c r="C27" s="82" t="s">
        <v>104</v>
      </c>
      <c r="D27" s="82" t="s">
        <v>217</v>
      </c>
      <c r="E27" s="82" t="s">
        <v>296</v>
      </c>
      <c r="F27" s="82"/>
      <c r="G27" s="83">
        <f>G28</f>
        <v>10</v>
      </c>
      <c r="H27" s="83">
        <f>H28</f>
        <v>-5</v>
      </c>
      <c r="I27" s="83">
        <f>G27+H27</f>
        <v>5</v>
      </c>
    </row>
    <row r="28" spans="1:9" s="142" customFormat="1" ht="47.25">
      <c r="A28" s="172"/>
      <c r="B28" s="185" t="s">
        <v>294</v>
      </c>
      <c r="C28" s="103" t="s">
        <v>104</v>
      </c>
      <c r="D28" s="103" t="s">
        <v>217</v>
      </c>
      <c r="E28" s="103" t="s">
        <v>295</v>
      </c>
      <c r="F28" s="103" t="s">
        <v>225</v>
      </c>
      <c r="G28" s="104">
        <v>10</v>
      </c>
      <c r="H28" s="154">
        <v>-5</v>
      </c>
      <c r="I28" s="154">
        <f t="shared" ref="I28:I30" si="2">G28+H28</f>
        <v>5</v>
      </c>
    </row>
    <row r="29" spans="1:9" s="142" customFormat="1" ht="23.25" customHeight="1">
      <c r="A29" s="202" t="s">
        <v>377</v>
      </c>
      <c r="B29" s="127" t="s">
        <v>349</v>
      </c>
      <c r="C29" s="171" t="s">
        <v>104</v>
      </c>
      <c r="D29" s="171" t="s">
        <v>232</v>
      </c>
      <c r="E29" s="171"/>
      <c r="F29" s="87"/>
      <c r="G29" s="86">
        <f>G30</f>
        <v>50</v>
      </c>
      <c r="H29" s="86">
        <f t="shared" ref="H29:I29" si="3">H30</f>
        <v>16</v>
      </c>
      <c r="I29" s="86">
        <f t="shared" si="3"/>
        <v>66</v>
      </c>
    </row>
    <row r="30" spans="1:9" s="142" customFormat="1" ht="31.5">
      <c r="A30" s="172"/>
      <c r="B30" s="75" t="s">
        <v>310</v>
      </c>
      <c r="C30" s="71" t="s">
        <v>104</v>
      </c>
      <c r="D30" s="71" t="s">
        <v>232</v>
      </c>
      <c r="E30" s="71" t="s">
        <v>309</v>
      </c>
      <c r="F30" s="71" t="s">
        <v>233</v>
      </c>
      <c r="G30" s="64">
        <v>50</v>
      </c>
      <c r="H30" s="64">
        <v>16</v>
      </c>
      <c r="I30" s="154">
        <f t="shared" si="2"/>
        <v>66</v>
      </c>
    </row>
    <row r="31" spans="1:9" s="142" customFormat="1" ht="22.5" customHeight="1">
      <c r="A31" s="200" t="s">
        <v>378</v>
      </c>
      <c r="B31" s="77" t="s">
        <v>120</v>
      </c>
      <c r="C31" s="156" t="s">
        <v>104</v>
      </c>
      <c r="D31" s="156" t="s">
        <v>336</v>
      </c>
      <c r="E31" s="156"/>
      <c r="F31" s="156"/>
      <c r="G31" s="70">
        <f t="shared" ref="G31:I32" si="4">G32</f>
        <v>15</v>
      </c>
      <c r="H31" s="70">
        <f t="shared" si="4"/>
        <v>0</v>
      </c>
      <c r="I31" s="70">
        <f t="shared" si="4"/>
        <v>15</v>
      </c>
    </row>
    <row r="32" spans="1:9" s="142" customFormat="1" ht="54.75" customHeight="1">
      <c r="A32" s="172"/>
      <c r="B32" s="75" t="s">
        <v>343</v>
      </c>
      <c r="C32" s="71" t="s">
        <v>104</v>
      </c>
      <c r="D32" s="71" t="s">
        <v>336</v>
      </c>
      <c r="E32" s="71" t="s">
        <v>342</v>
      </c>
      <c r="F32" s="71"/>
      <c r="G32" s="64">
        <f t="shared" si="4"/>
        <v>15</v>
      </c>
      <c r="H32" s="64">
        <f t="shared" si="4"/>
        <v>0</v>
      </c>
      <c r="I32" s="64">
        <f t="shared" si="4"/>
        <v>15</v>
      </c>
    </row>
    <row r="33" spans="1:9" s="142" customFormat="1" ht="31.5">
      <c r="A33" s="155"/>
      <c r="B33" s="75" t="s">
        <v>224</v>
      </c>
      <c r="C33" s="71" t="s">
        <v>104</v>
      </c>
      <c r="D33" s="71" t="s">
        <v>336</v>
      </c>
      <c r="E33" s="71" t="s">
        <v>342</v>
      </c>
      <c r="F33" s="71" t="s">
        <v>225</v>
      </c>
      <c r="G33" s="64">
        <v>15</v>
      </c>
      <c r="H33" s="64">
        <v>0</v>
      </c>
      <c r="I33" s="64">
        <f>G33+H33</f>
        <v>15</v>
      </c>
    </row>
    <row r="34" spans="1:9" s="142" customFormat="1" ht="15.75">
      <c r="A34" s="59" t="s">
        <v>263</v>
      </c>
      <c r="B34" s="84" t="s">
        <v>234</v>
      </c>
      <c r="C34" s="59" t="s">
        <v>210</v>
      </c>
      <c r="D34" s="59" t="s">
        <v>235</v>
      </c>
      <c r="E34" s="59"/>
      <c r="F34" s="59"/>
      <c r="G34" s="35">
        <f>G35</f>
        <v>104.28999999999999</v>
      </c>
      <c r="H34" s="35">
        <v>0</v>
      </c>
      <c r="I34" s="35">
        <f>G34+H34</f>
        <v>104.28999999999999</v>
      </c>
    </row>
    <row r="35" spans="1:9" s="142" customFormat="1" ht="47.25">
      <c r="A35" s="59" t="s">
        <v>319</v>
      </c>
      <c r="B35" s="67" t="s">
        <v>350</v>
      </c>
      <c r="C35" s="58" t="s">
        <v>210</v>
      </c>
      <c r="D35" s="58" t="s">
        <v>236</v>
      </c>
      <c r="E35" s="78" t="s">
        <v>283</v>
      </c>
      <c r="F35" s="78"/>
      <c r="G35" s="35">
        <f>G36+G37</f>
        <v>104.28999999999999</v>
      </c>
      <c r="H35" s="35"/>
      <c r="I35" s="35">
        <f>I34</f>
        <v>104.28999999999999</v>
      </c>
    </row>
    <row r="36" spans="1:9" s="140" customFormat="1" ht="36" customHeight="1">
      <c r="A36" s="59"/>
      <c r="B36" s="75" t="s">
        <v>212</v>
      </c>
      <c r="C36" s="76" t="s">
        <v>210</v>
      </c>
      <c r="D36" s="76" t="s">
        <v>236</v>
      </c>
      <c r="E36" s="79" t="s">
        <v>283</v>
      </c>
      <c r="F36" s="79" t="s">
        <v>213</v>
      </c>
      <c r="G36" s="64">
        <v>80.099999999999994</v>
      </c>
      <c r="H36" s="64"/>
      <c r="I36" s="64">
        <f>G36+H36</f>
        <v>80.099999999999994</v>
      </c>
    </row>
    <row r="37" spans="1:9" s="140" customFormat="1" ht="48" customHeight="1">
      <c r="A37" s="59"/>
      <c r="B37" s="75" t="s">
        <v>214</v>
      </c>
      <c r="C37" s="76" t="s">
        <v>210</v>
      </c>
      <c r="D37" s="76" t="s">
        <v>236</v>
      </c>
      <c r="E37" s="79" t="s">
        <v>283</v>
      </c>
      <c r="F37" s="79" t="s">
        <v>215</v>
      </c>
      <c r="G37" s="64">
        <v>24.19</v>
      </c>
      <c r="H37" s="64"/>
      <c r="I37" s="64">
        <f t="shared" ref="I37:I71" si="5">G37+H37</f>
        <v>24.19</v>
      </c>
    </row>
    <row r="38" spans="1:9" s="123" customFormat="1" ht="35.25" customHeight="1">
      <c r="A38" s="59">
        <v>3</v>
      </c>
      <c r="B38" s="90" t="s">
        <v>237</v>
      </c>
      <c r="C38" s="58" t="s">
        <v>236</v>
      </c>
      <c r="D38" s="58" t="s">
        <v>235</v>
      </c>
      <c r="E38" s="78"/>
      <c r="F38" s="79"/>
      <c r="G38" s="37">
        <f>G39+G42+G47</f>
        <v>76</v>
      </c>
      <c r="H38" s="37">
        <f>H39</f>
        <v>14</v>
      </c>
      <c r="I38" s="70">
        <f t="shared" si="5"/>
        <v>90</v>
      </c>
    </row>
    <row r="39" spans="1:9" s="123" customFormat="1" ht="53.25" customHeight="1">
      <c r="A39" s="59" t="s">
        <v>320</v>
      </c>
      <c r="B39" s="91" t="s">
        <v>134</v>
      </c>
      <c r="C39" s="72" t="s">
        <v>236</v>
      </c>
      <c r="D39" s="72" t="s">
        <v>238</v>
      </c>
      <c r="E39" s="72"/>
      <c r="F39" s="72"/>
      <c r="G39" s="35">
        <f t="shared" ref="G39:G40" si="6">G40</f>
        <v>5</v>
      </c>
      <c r="H39" s="35">
        <f>H40+H42+H47</f>
        <v>14</v>
      </c>
      <c r="I39" s="70">
        <f t="shared" si="5"/>
        <v>19</v>
      </c>
    </row>
    <row r="40" spans="1:9" s="123" customFormat="1" ht="63.75" customHeight="1">
      <c r="A40" s="60"/>
      <c r="B40" s="92" t="s">
        <v>311</v>
      </c>
      <c r="C40" s="76" t="s">
        <v>236</v>
      </c>
      <c r="D40" s="76" t="s">
        <v>238</v>
      </c>
      <c r="E40" s="76" t="s">
        <v>302</v>
      </c>
      <c r="F40" s="76"/>
      <c r="G40" s="36">
        <f t="shared" si="6"/>
        <v>5</v>
      </c>
      <c r="H40" s="36"/>
      <c r="I40" s="64">
        <f t="shared" si="5"/>
        <v>5</v>
      </c>
    </row>
    <row r="41" spans="1:9" s="123" customFormat="1" ht="31.5">
      <c r="A41" s="59"/>
      <c r="B41" s="75" t="s">
        <v>224</v>
      </c>
      <c r="C41" s="76" t="s">
        <v>236</v>
      </c>
      <c r="D41" s="76" t="s">
        <v>238</v>
      </c>
      <c r="E41" s="76" t="s">
        <v>284</v>
      </c>
      <c r="F41" s="76" t="s">
        <v>225</v>
      </c>
      <c r="G41" s="64">
        <v>5</v>
      </c>
      <c r="H41" s="64"/>
      <c r="I41" s="64">
        <f t="shared" si="5"/>
        <v>5</v>
      </c>
    </row>
    <row r="42" spans="1:9" s="123" customFormat="1" ht="21.75" customHeight="1">
      <c r="A42" s="59" t="s">
        <v>321</v>
      </c>
      <c r="B42" s="90" t="s">
        <v>136</v>
      </c>
      <c r="C42" s="72" t="s">
        <v>236</v>
      </c>
      <c r="D42" s="72" t="s">
        <v>239</v>
      </c>
      <c r="E42" s="72"/>
      <c r="F42" s="76"/>
      <c r="G42" s="37">
        <f>G45</f>
        <v>42</v>
      </c>
      <c r="H42" s="37">
        <f>H43</f>
        <v>14</v>
      </c>
      <c r="I42" s="70">
        <f t="shared" si="5"/>
        <v>56</v>
      </c>
    </row>
    <row r="43" spans="1:9" s="142" customFormat="1" ht="48" customHeight="1">
      <c r="A43" s="89"/>
      <c r="B43" s="85" t="s">
        <v>297</v>
      </c>
      <c r="C43" s="72" t="s">
        <v>236</v>
      </c>
      <c r="D43" s="72" t="s">
        <v>239</v>
      </c>
      <c r="E43" s="72" t="s">
        <v>285</v>
      </c>
      <c r="F43" s="76"/>
      <c r="G43" s="37">
        <f>G44</f>
        <v>42</v>
      </c>
      <c r="H43" s="37">
        <f>H44</f>
        <v>14</v>
      </c>
      <c r="I43" s="70">
        <f t="shared" si="5"/>
        <v>56</v>
      </c>
    </row>
    <row r="44" spans="1:9" s="142" customFormat="1" ht="24.75" customHeight="1">
      <c r="A44" s="89"/>
      <c r="B44" s="85" t="s">
        <v>298</v>
      </c>
      <c r="C44" s="71" t="s">
        <v>236</v>
      </c>
      <c r="D44" s="71" t="s">
        <v>239</v>
      </c>
      <c r="E44" s="76" t="s">
        <v>285</v>
      </c>
      <c r="F44" s="76"/>
      <c r="G44" s="36">
        <f>G45</f>
        <v>42</v>
      </c>
      <c r="H44" s="36">
        <f>H45</f>
        <v>14</v>
      </c>
      <c r="I44" s="64">
        <f t="shared" si="5"/>
        <v>56</v>
      </c>
    </row>
    <row r="45" spans="1:9" s="142" customFormat="1" ht="24.75" customHeight="1">
      <c r="A45" s="88"/>
      <c r="B45" s="93" t="s">
        <v>299</v>
      </c>
      <c r="C45" s="76" t="s">
        <v>236</v>
      </c>
      <c r="D45" s="76" t="s">
        <v>239</v>
      </c>
      <c r="E45" s="76" t="s">
        <v>285</v>
      </c>
      <c r="F45" s="76"/>
      <c r="G45" s="36">
        <f>G46</f>
        <v>42</v>
      </c>
      <c r="H45" s="36">
        <f>H46</f>
        <v>14</v>
      </c>
      <c r="I45" s="64">
        <f t="shared" si="5"/>
        <v>56</v>
      </c>
    </row>
    <row r="46" spans="1:9" s="142" customFormat="1" ht="47.25" customHeight="1">
      <c r="A46" s="88"/>
      <c r="B46" s="75" t="s">
        <v>224</v>
      </c>
      <c r="C46" s="76" t="s">
        <v>236</v>
      </c>
      <c r="D46" s="76" t="s">
        <v>239</v>
      </c>
      <c r="E46" s="76" t="s">
        <v>285</v>
      </c>
      <c r="F46" s="76" t="s">
        <v>225</v>
      </c>
      <c r="G46" s="64">
        <v>42</v>
      </c>
      <c r="H46" s="64">
        <v>14</v>
      </c>
      <c r="I46" s="64">
        <f t="shared" si="5"/>
        <v>56</v>
      </c>
    </row>
    <row r="47" spans="1:9" s="142" customFormat="1" ht="34.5" customHeight="1">
      <c r="A47" s="88" t="s">
        <v>240</v>
      </c>
      <c r="B47" s="94" t="s">
        <v>241</v>
      </c>
      <c r="C47" s="72" t="s">
        <v>236</v>
      </c>
      <c r="D47" s="72" t="s">
        <v>242</v>
      </c>
      <c r="E47" s="72"/>
      <c r="F47" s="76"/>
      <c r="G47" s="37">
        <f>G48+G50</f>
        <v>29</v>
      </c>
      <c r="H47" s="37">
        <v>0</v>
      </c>
      <c r="I47" s="70">
        <f t="shared" si="5"/>
        <v>29</v>
      </c>
    </row>
    <row r="48" spans="1:9" s="142" customFormat="1" ht="26.25" customHeight="1">
      <c r="A48" s="88"/>
      <c r="B48" s="95" t="s">
        <v>312</v>
      </c>
      <c r="C48" s="71" t="s">
        <v>236</v>
      </c>
      <c r="D48" s="71" t="s">
        <v>242</v>
      </c>
      <c r="E48" s="71" t="s">
        <v>352</v>
      </c>
      <c r="F48" s="76"/>
      <c r="G48" s="36">
        <f>G49</f>
        <v>24</v>
      </c>
      <c r="H48" s="36"/>
      <c r="I48" s="64">
        <f t="shared" si="5"/>
        <v>24</v>
      </c>
    </row>
    <row r="49" spans="1:9" s="142" customFormat="1" ht="27" customHeight="1">
      <c r="A49" s="97"/>
      <c r="B49" s="95" t="s">
        <v>313</v>
      </c>
      <c r="C49" s="71" t="s">
        <v>236</v>
      </c>
      <c r="D49" s="71" t="s">
        <v>242</v>
      </c>
      <c r="E49" s="71" t="s">
        <v>315</v>
      </c>
      <c r="F49" s="76" t="s">
        <v>314</v>
      </c>
      <c r="G49" s="36">
        <v>24</v>
      </c>
      <c r="H49" s="36"/>
      <c r="I49" s="64">
        <f t="shared" si="5"/>
        <v>24</v>
      </c>
    </row>
    <row r="50" spans="1:9" s="142" customFormat="1" ht="35.25" customHeight="1">
      <c r="A50" s="89"/>
      <c r="B50" s="95" t="s">
        <v>300</v>
      </c>
      <c r="C50" s="76" t="s">
        <v>236</v>
      </c>
      <c r="D50" s="76" t="s">
        <v>242</v>
      </c>
      <c r="E50" s="76" t="s">
        <v>292</v>
      </c>
      <c r="F50" s="76" t="s">
        <v>225</v>
      </c>
      <c r="G50" s="64">
        <f>G51</f>
        <v>5</v>
      </c>
      <c r="H50" s="64"/>
      <c r="I50" s="64">
        <f t="shared" si="5"/>
        <v>5</v>
      </c>
    </row>
    <row r="51" spans="1:9" s="142" customFormat="1" ht="24" hidden="1" customHeight="1">
      <c r="A51" s="88">
        <v>4</v>
      </c>
      <c r="B51" s="95" t="s">
        <v>301</v>
      </c>
      <c r="C51" s="76" t="s">
        <v>236</v>
      </c>
      <c r="D51" s="76" t="s">
        <v>242</v>
      </c>
      <c r="E51" s="76" t="s">
        <v>292</v>
      </c>
      <c r="F51" s="76" t="s">
        <v>225</v>
      </c>
      <c r="G51" s="64">
        <v>5</v>
      </c>
      <c r="H51" s="64"/>
      <c r="I51" s="64">
        <f t="shared" si="5"/>
        <v>5</v>
      </c>
    </row>
    <row r="52" spans="1:9" s="142" customFormat="1" ht="28.5" hidden="1" customHeight="1">
      <c r="A52" s="88" t="s">
        <v>243</v>
      </c>
      <c r="B52" s="90" t="s">
        <v>244</v>
      </c>
      <c r="C52" s="58" t="s">
        <v>245</v>
      </c>
      <c r="D52" s="58" t="s">
        <v>235</v>
      </c>
      <c r="E52" s="58"/>
      <c r="F52" s="58"/>
      <c r="G52" s="37">
        <f>G53+G62</f>
        <v>71.7</v>
      </c>
      <c r="H52" s="37"/>
      <c r="I52" s="64">
        <f t="shared" si="5"/>
        <v>71.7</v>
      </c>
    </row>
    <row r="53" spans="1:9" s="142" customFormat="1" ht="50.25" hidden="1" customHeight="1">
      <c r="A53" s="97"/>
      <c r="B53" s="90" t="s">
        <v>148</v>
      </c>
      <c r="C53" s="58" t="s">
        <v>245</v>
      </c>
      <c r="D53" s="58" t="s">
        <v>235</v>
      </c>
      <c r="E53" s="58"/>
      <c r="F53" s="58"/>
      <c r="G53" s="37">
        <f>G54</f>
        <v>1</v>
      </c>
      <c r="H53" s="37"/>
      <c r="I53" s="64">
        <f t="shared" si="5"/>
        <v>1</v>
      </c>
    </row>
    <row r="54" spans="1:9" s="142" customFormat="1" ht="50.25" hidden="1" customHeight="1">
      <c r="A54" s="97"/>
      <c r="B54" s="85" t="s">
        <v>303</v>
      </c>
      <c r="C54" s="58" t="s">
        <v>245</v>
      </c>
      <c r="D54" s="58" t="s">
        <v>210</v>
      </c>
      <c r="E54" s="58" t="s">
        <v>304</v>
      </c>
      <c r="F54" s="58"/>
      <c r="G54" s="37">
        <f>G55</f>
        <v>1</v>
      </c>
      <c r="H54" s="37"/>
      <c r="I54" s="64">
        <f t="shared" si="5"/>
        <v>1</v>
      </c>
    </row>
    <row r="55" spans="1:9" s="142" customFormat="1" ht="25.5" hidden="1" customHeight="1">
      <c r="A55" s="89"/>
      <c r="B55" s="75" t="s">
        <v>224</v>
      </c>
      <c r="C55" s="58" t="s">
        <v>245</v>
      </c>
      <c r="D55" s="58" t="s">
        <v>210</v>
      </c>
      <c r="E55" s="58" t="s">
        <v>304</v>
      </c>
      <c r="F55" s="58" t="s">
        <v>225</v>
      </c>
      <c r="G55" s="37">
        <v>1</v>
      </c>
      <c r="H55" s="37"/>
      <c r="I55" s="64">
        <f t="shared" si="5"/>
        <v>1</v>
      </c>
    </row>
    <row r="56" spans="1:9" s="142" customFormat="1" ht="25.5" customHeight="1">
      <c r="A56" s="88" t="s">
        <v>338</v>
      </c>
      <c r="B56" s="161" t="s">
        <v>335</v>
      </c>
      <c r="C56" s="58" t="s">
        <v>217</v>
      </c>
      <c r="D56" s="58"/>
      <c r="E56" s="58"/>
      <c r="F56" s="58"/>
      <c r="G56" s="37">
        <f>G57</f>
        <v>200</v>
      </c>
      <c r="H56" s="37">
        <f>H57+H60</f>
        <v>0.1</v>
      </c>
      <c r="I56" s="70">
        <f t="shared" si="5"/>
        <v>200.1</v>
      </c>
    </row>
    <row r="57" spans="1:9" s="142" customFormat="1" ht="25.5" customHeight="1">
      <c r="A57" s="88" t="s">
        <v>374</v>
      </c>
      <c r="B57" s="161" t="s">
        <v>195</v>
      </c>
      <c r="C57" s="58" t="s">
        <v>217</v>
      </c>
      <c r="D57" s="58" t="s">
        <v>238</v>
      </c>
      <c r="E57" s="58"/>
      <c r="F57" s="58"/>
      <c r="G57" s="37">
        <f>G58</f>
        <v>200</v>
      </c>
      <c r="H57" s="37">
        <f>H58</f>
        <v>0</v>
      </c>
      <c r="I57" s="70">
        <f t="shared" si="5"/>
        <v>200</v>
      </c>
    </row>
    <row r="58" spans="1:9" s="142" customFormat="1" ht="32.25" customHeight="1">
      <c r="A58" s="88"/>
      <c r="B58" s="75" t="s">
        <v>339</v>
      </c>
      <c r="C58" s="76" t="s">
        <v>217</v>
      </c>
      <c r="D58" s="76" t="s">
        <v>238</v>
      </c>
      <c r="E58" s="76" t="s">
        <v>340</v>
      </c>
      <c r="F58" s="76"/>
      <c r="G58" s="36">
        <f>G59</f>
        <v>200</v>
      </c>
      <c r="H58" s="36"/>
      <c r="I58" s="64">
        <f t="shared" si="5"/>
        <v>200</v>
      </c>
    </row>
    <row r="59" spans="1:9" s="142" customFormat="1" ht="32.25" customHeight="1">
      <c r="A59" s="88"/>
      <c r="B59" s="75" t="s">
        <v>224</v>
      </c>
      <c r="C59" s="76" t="s">
        <v>217</v>
      </c>
      <c r="D59" s="76" t="s">
        <v>238</v>
      </c>
      <c r="E59" s="76" t="s">
        <v>340</v>
      </c>
      <c r="F59" s="76" t="s">
        <v>225</v>
      </c>
      <c r="G59" s="36">
        <v>200</v>
      </c>
      <c r="H59" s="36"/>
      <c r="I59" s="64">
        <f t="shared" si="5"/>
        <v>200</v>
      </c>
    </row>
    <row r="60" spans="1:9" s="142" customFormat="1" ht="52.5" customHeight="1">
      <c r="A60" s="88" t="s">
        <v>375</v>
      </c>
      <c r="B60" s="206" t="s">
        <v>367</v>
      </c>
      <c r="C60" s="207" t="s">
        <v>217</v>
      </c>
      <c r="D60" s="207" t="s">
        <v>368</v>
      </c>
      <c r="E60" s="208" t="s">
        <v>369</v>
      </c>
      <c r="F60" s="76"/>
      <c r="G60" s="36">
        <f>G61</f>
        <v>0</v>
      </c>
      <c r="H60" s="36">
        <f>H61</f>
        <v>0.1</v>
      </c>
      <c r="I60" s="64">
        <f>I61</f>
        <v>0.1</v>
      </c>
    </row>
    <row r="61" spans="1:9" s="142" customFormat="1" ht="32.25" customHeight="1">
      <c r="A61" s="89"/>
      <c r="B61" s="209" t="s">
        <v>224</v>
      </c>
      <c r="C61" s="210" t="s">
        <v>217</v>
      </c>
      <c r="D61" s="210" t="s">
        <v>368</v>
      </c>
      <c r="E61" s="211" t="s">
        <v>369</v>
      </c>
      <c r="F61" s="76" t="s">
        <v>225</v>
      </c>
      <c r="G61" s="36"/>
      <c r="H61" s="36">
        <v>0.1</v>
      </c>
      <c r="I61" s="64">
        <f>H61</f>
        <v>0.1</v>
      </c>
    </row>
    <row r="62" spans="1:9" s="142" customFormat="1" ht="15.75">
      <c r="A62" s="88">
        <v>5</v>
      </c>
      <c r="B62" s="96" t="s">
        <v>244</v>
      </c>
      <c r="C62" s="72" t="s">
        <v>245</v>
      </c>
      <c r="D62" s="72"/>
      <c r="E62" s="72"/>
      <c r="F62" s="72"/>
      <c r="G62" s="35">
        <f>G63+G68</f>
        <v>70.7</v>
      </c>
      <c r="H62" s="35">
        <f>H63+H68</f>
        <v>2564.0425799999998</v>
      </c>
      <c r="I62" s="70">
        <f>I63+I68</f>
        <v>2634.7425800000001</v>
      </c>
    </row>
    <row r="63" spans="1:9" s="142" customFormat="1" ht="15.75">
      <c r="A63" s="88" t="s">
        <v>246</v>
      </c>
      <c r="B63" s="96" t="s">
        <v>148</v>
      </c>
      <c r="C63" s="72" t="s">
        <v>245</v>
      </c>
      <c r="D63" s="72" t="s">
        <v>210</v>
      </c>
      <c r="E63" s="72"/>
      <c r="F63" s="72"/>
      <c r="G63" s="35">
        <f>G64+G66</f>
        <v>1</v>
      </c>
      <c r="H63" s="35">
        <f>H64+H66</f>
        <v>885.55200000000002</v>
      </c>
      <c r="I63" s="70">
        <f>I64+I66</f>
        <v>886.55200000000002</v>
      </c>
    </row>
    <row r="64" spans="1:9" s="123" customFormat="1" ht="31.5">
      <c r="A64" s="89"/>
      <c r="B64" s="102" t="s">
        <v>303</v>
      </c>
      <c r="C64" s="71" t="s">
        <v>245</v>
      </c>
      <c r="D64" s="71" t="s">
        <v>210</v>
      </c>
      <c r="E64" s="71" t="s">
        <v>351</v>
      </c>
      <c r="F64" s="71"/>
      <c r="G64" s="61">
        <f>G65</f>
        <v>1</v>
      </c>
      <c r="H64" s="61">
        <f>H65</f>
        <v>-1</v>
      </c>
      <c r="I64" s="64">
        <f>G64+H64</f>
        <v>0</v>
      </c>
    </row>
    <row r="65" spans="1:9" s="142" customFormat="1" ht="31.5">
      <c r="A65" s="88"/>
      <c r="B65" s="102" t="s">
        <v>224</v>
      </c>
      <c r="C65" s="71" t="s">
        <v>245</v>
      </c>
      <c r="D65" s="71" t="s">
        <v>210</v>
      </c>
      <c r="E65" s="71" t="s">
        <v>351</v>
      </c>
      <c r="F65" s="71" t="s">
        <v>225</v>
      </c>
      <c r="G65" s="61">
        <v>1</v>
      </c>
      <c r="H65" s="61">
        <v>-1</v>
      </c>
      <c r="I65" s="64">
        <f t="shared" si="5"/>
        <v>0</v>
      </c>
    </row>
    <row r="66" spans="1:9" s="142" customFormat="1" ht="15.75">
      <c r="A66" s="88" t="s">
        <v>322</v>
      </c>
      <c r="B66" s="199" t="s">
        <v>366</v>
      </c>
      <c r="C66" s="202" t="s">
        <v>245</v>
      </c>
      <c r="D66" s="202" t="s">
        <v>210</v>
      </c>
      <c r="E66" s="202" t="s">
        <v>304</v>
      </c>
      <c r="F66" s="202"/>
      <c r="G66" s="35">
        <f>G67</f>
        <v>0</v>
      </c>
      <c r="H66" s="35">
        <f>H67</f>
        <v>886.55200000000002</v>
      </c>
      <c r="I66" s="70">
        <f>I67</f>
        <v>886.55200000000002</v>
      </c>
    </row>
    <row r="67" spans="1:9" s="142" customFormat="1" ht="31.5">
      <c r="A67" s="88"/>
      <c r="B67" s="102" t="s">
        <v>224</v>
      </c>
      <c r="C67" s="71" t="s">
        <v>245</v>
      </c>
      <c r="D67" s="71" t="s">
        <v>210</v>
      </c>
      <c r="E67" s="71" t="s">
        <v>304</v>
      </c>
      <c r="F67" s="71" t="s">
        <v>225</v>
      </c>
      <c r="G67" s="61"/>
      <c r="H67" s="61">
        <v>886.55200000000002</v>
      </c>
      <c r="I67" s="64">
        <f>G67+H67</f>
        <v>886.55200000000002</v>
      </c>
    </row>
    <row r="68" spans="1:9" s="142" customFormat="1" ht="15.75">
      <c r="A68" s="200" t="s">
        <v>324</v>
      </c>
      <c r="B68" s="144" t="s">
        <v>150</v>
      </c>
      <c r="C68" s="58" t="s">
        <v>245</v>
      </c>
      <c r="D68" s="58" t="s">
        <v>236</v>
      </c>
      <c r="E68" s="58"/>
      <c r="F68" s="58"/>
      <c r="G68" s="37">
        <f>G69</f>
        <v>69.7</v>
      </c>
      <c r="H68" s="37">
        <f>H69</f>
        <v>1678.4905799999999</v>
      </c>
      <c r="I68" s="70">
        <f>I69</f>
        <v>1748.19058</v>
      </c>
    </row>
    <row r="69" spans="1:9" s="142" customFormat="1" ht="15.75">
      <c r="A69" s="88"/>
      <c r="B69" s="75" t="s">
        <v>353</v>
      </c>
      <c r="C69" s="184" t="s">
        <v>245</v>
      </c>
      <c r="D69" s="184" t="s">
        <v>236</v>
      </c>
      <c r="E69" s="197" t="s">
        <v>371</v>
      </c>
      <c r="F69" s="184"/>
      <c r="G69" s="35">
        <f>G70+G74</f>
        <v>69.7</v>
      </c>
      <c r="H69" s="35">
        <f>H70+H74</f>
        <v>1678.4905799999999</v>
      </c>
      <c r="I69" s="70">
        <f>I70+I74</f>
        <v>1748.19058</v>
      </c>
    </row>
    <row r="70" spans="1:9" s="142" customFormat="1" ht="31.5">
      <c r="A70" s="200" t="s">
        <v>372</v>
      </c>
      <c r="B70" s="144" t="s">
        <v>305</v>
      </c>
      <c r="C70" s="58" t="s">
        <v>245</v>
      </c>
      <c r="D70" s="58" t="s">
        <v>236</v>
      </c>
      <c r="E70" s="58" t="s">
        <v>307</v>
      </c>
      <c r="F70" s="74"/>
      <c r="G70" s="37">
        <f>G71</f>
        <v>6</v>
      </c>
      <c r="H70" s="37">
        <f>H71</f>
        <v>130</v>
      </c>
      <c r="I70" s="70">
        <f t="shared" si="5"/>
        <v>136</v>
      </c>
    </row>
    <row r="71" spans="1:9" s="142" customFormat="1" ht="15.75">
      <c r="A71" s="88"/>
      <c r="B71" s="92" t="s">
        <v>306</v>
      </c>
      <c r="C71" s="76" t="s">
        <v>245</v>
      </c>
      <c r="D71" s="76" t="s">
        <v>236</v>
      </c>
      <c r="E71" s="76" t="s">
        <v>307</v>
      </c>
      <c r="F71" s="145"/>
      <c r="G71" s="36">
        <f>G72+G73</f>
        <v>6</v>
      </c>
      <c r="H71" s="36">
        <f>H72+H73</f>
        <v>130</v>
      </c>
      <c r="I71" s="64">
        <f t="shared" si="5"/>
        <v>136</v>
      </c>
    </row>
    <row r="72" spans="1:9" s="142" customFormat="1" ht="36.75" customHeight="1">
      <c r="A72" s="89"/>
      <c r="B72" s="75" t="s">
        <v>224</v>
      </c>
      <c r="C72" s="76" t="s">
        <v>245</v>
      </c>
      <c r="D72" s="76" t="s">
        <v>236</v>
      </c>
      <c r="E72" s="76" t="s">
        <v>307</v>
      </c>
      <c r="F72" s="76" t="s">
        <v>225</v>
      </c>
      <c r="G72" s="64">
        <v>5</v>
      </c>
      <c r="H72" s="64">
        <v>130</v>
      </c>
      <c r="I72" s="64">
        <f>G72+H72</f>
        <v>135</v>
      </c>
    </row>
    <row r="73" spans="1:9" s="142" customFormat="1" ht="19.5" customHeight="1">
      <c r="A73" s="60"/>
      <c r="B73" s="75" t="s">
        <v>325</v>
      </c>
      <c r="C73" s="76" t="s">
        <v>245</v>
      </c>
      <c r="D73" s="76" t="s">
        <v>236</v>
      </c>
      <c r="E73" s="76" t="s">
        <v>307</v>
      </c>
      <c r="F73" s="76" t="s">
        <v>230</v>
      </c>
      <c r="G73" s="80">
        <v>1</v>
      </c>
      <c r="H73" s="80"/>
      <c r="I73" s="64">
        <f>G73+H73</f>
        <v>1</v>
      </c>
    </row>
    <row r="74" spans="1:9" s="142" customFormat="1" ht="34.5" customHeight="1">
      <c r="A74" s="88" t="s">
        <v>373</v>
      </c>
      <c r="B74" s="144" t="s">
        <v>370</v>
      </c>
      <c r="C74" s="58"/>
      <c r="D74" s="58"/>
      <c r="E74" s="58"/>
      <c r="F74" s="74"/>
      <c r="G74" s="37">
        <f>G75+G76</f>
        <v>63.7</v>
      </c>
      <c r="H74" s="37">
        <f>H75+H76</f>
        <v>1548.4905799999999</v>
      </c>
      <c r="I74" s="70">
        <f>I75+I76</f>
        <v>1612.19058</v>
      </c>
    </row>
    <row r="75" spans="1:9" s="142" customFormat="1" ht="31.5">
      <c r="A75" s="88"/>
      <c r="B75" s="75" t="s">
        <v>222</v>
      </c>
      <c r="C75" s="76" t="s">
        <v>245</v>
      </c>
      <c r="D75" s="76" t="s">
        <v>236</v>
      </c>
      <c r="E75" s="76" t="s">
        <v>348</v>
      </c>
      <c r="F75" s="76" t="s">
        <v>223</v>
      </c>
      <c r="G75" s="36">
        <v>57</v>
      </c>
      <c r="H75" s="36">
        <v>-57</v>
      </c>
      <c r="I75" s="64">
        <f>G75+H75</f>
        <v>0</v>
      </c>
    </row>
    <row r="76" spans="1:9" s="142" customFormat="1" ht="31.5">
      <c r="A76" s="88"/>
      <c r="B76" s="75" t="s">
        <v>224</v>
      </c>
      <c r="C76" s="76" t="s">
        <v>245</v>
      </c>
      <c r="D76" s="76" t="s">
        <v>236</v>
      </c>
      <c r="E76" s="76" t="s">
        <v>348</v>
      </c>
      <c r="F76" s="76" t="s">
        <v>225</v>
      </c>
      <c r="G76" s="36">
        <v>6.7</v>
      </c>
      <c r="H76" s="36">
        <f>107.15058-6.7+1505.04</f>
        <v>1605.4905799999999</v>
      </c>
      <c r="I76" s="64">
        <f>G76+H76</f>
        <v>1612.19058</v>
      </c>
    </row>
    <row r="77" spans="1:9" s="142" customFormat="1" ht="21" customHeight="1">
      <c r="A77" s="59" t="s">
        <v>206</v>
      </c>
      <c r="B77" s="90" t="s">
        <v>323</v>
      </c>
      <c r="C77" s="88" t="s">
        <v>247</v>
      </c>
      <c r="D77" s="88" t="s">
        <v>104</v>
      </c>
      <c r="E77" s="88"/>
      <c r="F77" s="88"/>
      <c r="G77" s="37">
        <f>G78</f>
        <v>1370.8</v>
      </c>
      <c r="H77" s="37">
        <f>H78</f>
        <v>1875.4580000000001</v>
      </c>
      <c r="I77" s="70">
        <f>I78</f>
        <v>3246.2580000000003</v>
      </c>
    </row>
    <row r="78" spans="1:9" s="142" customFormat="1" ht="19.5" customHeight="1">
      <c r="A78" s="59" t="s">
        <v>264</v>
      </c>
      <c r="B78" s="90" t="s">
        <v>172</v>
      </c>
      <c r="C78" s="88" t="s">
        <v>247</v>
      </c>
      <c r="D78" s="88" t="s">
        <v>104</v>
      </c>
      <c r="E78" s="88"/>
      <c r="F78" s="88"/>
      <c r="G78" s="37">
        <f>G79+G81+G87+G89</f>
        <v>1370.8</v>
      </c>
      <c r="H78" s="37">
        <f>H79+H81+H87+H89</f>
        <v>1875.4580000000001</v>
      </c>
      <c r="I78" s="70">
        <f>I79+I81+I87+I89</f>
        <v>3246.2580000000003</v>
      </c>
    </row>
    <row r="79" spans="1:9" s="190" customFormat="1" ht="39.75" customHeight="1">
      <c r="A79" s="184" t="s">
        <v>360</v>
      </c>
      <c r="B79" s="181" t="s">
        <v>354</v>
      </c>
      <c r="C79" s="58" t="s">
        <v>247</v>
      </c>
      <c r="D79" s="58" t="s">
        <v>104</v>
      </c>
      <c r="E79" s="58" t="s">
        <v>355</v>
      </c>
      <c r="F79" s="58"/>
      <c r="G79" s="37">
        <f>G80</f>
        <v>0</v>
      </c>
      <c r="H79" s="37">
        <f>H80</f>
        <v>1872.6880000000001</v>
      </c>
      <c r="I79" s="70">
        <f>I80</f>
        <v>1872.6880000000001</v>
      </c>
    </row>
    <row r="80" spans="1:9" s="190" customFormat="1" ht="38.25" customHeight="1">
      <c r="A80" s="71"/>
      <c r="B80" s="107" t="s">
        <v>224</v>
      </c>
      <c r="C80" s="76" t="s">
        <v>247</v>
      </c>
      <c r="D80" s="76" t="s">
        <v>104</v>
      </c>
      <c r="E80" s="76" t="s">
        <v>355</v>
      </c>
      <c r="F80" s="76" t="s">
        <v>225</v>
      </c>
      <c r="G80" s="36"/>
      <c r="H80" s="36">
        <v>1872.6880000000001</v>
      </c>
      <c r="I80" s="64">
        <f>G80+H80</f>
        <v>1872.6880000000001</v>
      </c>
    </row>
    <row r="81" spans="1:9" s="142" customFormat="1" ht="38.25" customHeight="1">
      <c r="A81" s="183" t="s">
        <v>361</v>
      </c>
      <c r="B81" s="77" t="s">
        <v>356</v>
      </c>
      <c r="C81" s="58" t="s">
        <v>247</v>
      </c>
      <c r="D81" s="58" t="s">
        <v>104</v>
      </c>
      <c r="E81" s="58" t="s">
        <v>316</v>
      </c>
      <c r="F81" s="58"/>
      <c r="G81" s="37">
        <f>G82+G83+G84+G85+G86</f>
        <v>910.9</v>
      </c>
      <c r="H81" s="37">
        <f>H82+H83+H84+H85+H86</f>
        <v>-2.3500000000000014</v>
      </c>
      <c r="I81" s="70">
        <f>G81+H81</f>
        <v>908.55</v>
      </c>
    </row>
    <row r="82" spans="1:9" s="123" customFormat="1" ht="31.5">
      <c r="A82" s="59"/>
      <c r="B82" s="75" t="s">
        <v>222</v>
      </c>
      <c r="C82" s="76" t="s">
        <v>247</v>
      </c>
      <c r="D82" s="76" t="s">
        <v>104</v>
      </c>
      <c r="E82" s="76" t="s">
        <v>316</v>
      </c>
      <c r="F82" s="76" t="s">
        <v>223</v>
      </c>
      <c r="G82" s="36">
        <v>65.400000000000006</v>
      </c>
      <c r="H82" s="36">
        <v>16</v>
      </c>
      <c r="I82" s="64">
        <f t="shared" ref="I82:I86" si="7">G82+H82</f>
        <v>81.400000000000006</v>
      </c>
    </row>
    <row r="83" spans="1:9" s="142" customFormat="1" ht="31.5">
      <c r="A83" s="59"/>
      <c r="B83" s="75" t="s">
        <v>224</v>
      </c>
      <c r="C83" s="76" t="s">
        <v>247</v>
      </c>
      <c r="D83" s="76" t="s">
        <v>104</v>
      </c>
      <c r="E83" s="76" t="s">
        <v>316</v>
      </c>
      <c r="F83" s="76" t="s">
        <v>225</v>
      </c>
      <c r="G83" s="64">
        <v>569.5</v>
      </c>
      <c r="H83" s="64">
        <v>10.65</v>
      </c>
      <c r="I83" s="64">
        <f t="shared" si="7"/>
        <v>580.15</v>
      </c>
    </row>
    <row r="84" spans="1:9" s="142" customFormat="1" ht="15.75">
      <c r="A84" s="60"/>
      <c r="B84" s="75" t="s">
        <v>274</v>
      </c>
      <c r="C84" s="76" t="s">
        <v>247</v>
      </c>
      <c r="D84" s="76" t="s">
        <v>104</v>
      </c>
      <c r="E84" s="76" t="s">
        <v>316</v>
      </c>
      <c r="F84" s="89" t="s">
        <v>275</v>
      </c>
      <c r="G84" s="80">
        <v>211</v>
      </c>
      <c r="H84" s="80">
        <v>0</v>
      </c>
      <c r="I84" s="64">
        <f t="shared" si="7"/>
        <v>211</v>
      </c>
    </row>
    <row r="85" spans="1:9" s="142" customFormat="1" ht="19.5" customHeight="1">
      <c r="A85" s="60"/>
      <c r="B85" s="75" t="s">
        <v>226</v>
      </c>
      <c r="C85" s="76" t="s">
        <v>247</v>
      </c>
      <c r="D85" s="76" t="s">
        <v>104</v>
      </c>
      <c r="E85" s="76" t="s">
        <v>316</v>
      </c>
      <c r="F85" s="79" t="s">
        <v>227</v>
      </c>
      <c r="G85" s="64">
        <v>15</v>
      </c>
      <c r="H85" s="64">
        <v>-10</v>
      </c>
      <c r="I85" s="64">
        <f t="shared" si="7"/>
        <v>5</v>
      </c>
    </row>
    <row r="86" spans="1:9" s="142" customFormat="1" ht="15.75">
      <c r="A86" s="60"/>
      <c r="B86" s="75" t="s">
        <v>218</v>
      </c>
      <c r="C86" s="76" t="s">
        <v>247</v>
      </c>
      <c r="D86" s="76" t="s">
        <v>104</v>
      </c>
      <c r="E86" s="76" t="s">
        <v>316</v>
      </c>
      <c r="F86" s="76" t="s">
        <v>219</v>
      </c>
      <c r="G86" s="80">
        <v>50</v>
      </c>
      <c r="H86" s="80">
        <v>-19</v>
      </c>
      <c r="I86" s="64">
        <f t="shared" si="7"/>
        <v>31</v>
      </c>
    </row>
    <row r="87" spans="1:9" s="190" customFormat="1" ht="30.75" customHeight="1">
      <c r="A87" s="184" t="s">
        <v>362</v>
      </c>
      <c r="B87" s="77" t="s">
        <v>344</v>
      </c>
      <c r="C87" s="58" t="s">
        <v>247</v>
      </c>
      <c r="D87" s="58" t="s">
        <v>104</v>
      </c>
      <c r="E87" s="58" t="s">
        <v>345</v>
      </c>
      <c r="F87" s="58"/>
      <c r="G87" s="70">
        <f>G88</f>
        <v>26.6</v>
      </c>
      <c r="H87" s="70">
        <f>H88</f>
        <v>5.12</v>
      </c>
      <c r="I87" s="70">
        <f>G87+H87</f>
        <v>31.720000000000002</v>
      </c>
    </row>
    <row r="88" spans="1:9" s="142" customFormat="1" ht="31.5">
      <c r="A88" s="60"/>
      <c r="B88" s="75" t="s">
        <v>222</v>
      </c>
      <c r="C88" s="76" t="s">
        <v>247</v>
      </c>
      <c r="D88" s="76" t="s">
        <v>104</v>
      </c>
      <c r="E88" s="76" t="s">
        <v>345</v>
      </c>
      <c r="F88" s="76" t="s">
        <v>223</v>
      </c>
      <c r="G88" s="64">
        <v>26.6</v>
      </c>
      <c r="H88" s="64">
        <v>5.12</v>
      </c>
      <c r="I88" s="64">
        <f>G88+H88</f>
        <v>31.720000000000002</v>
      </c>
    </row>
    <row r="89" spans="1:9" s="190" customFormat="1" ht="43.5" customHeight="1">
      <c r="A89" s="184" t="s">
        <v>363</v>
      </c>
      <c r="B89" s="181" t="s">
        <v>308</v>
      </c>
      <c r="C89" s="58" t="s">
        <v>247</v>
      </c>
      <c r="D89" s="58" t="s">
        <v>104</v>
      </c>
      <c r="E89" s="58" t="s">
        <v>286</v>
      </c>
      <c r="F89" s="58"/>
      <c r="G89" s="37">
        <v>433.3</v>
      </c>
      <c r="H89" s="37">
        <f>H90</f>
        <v>0</v>
      </c>
      <c r="I89" s="70">
        <f>G89+H89</f>
        <v>433.3</v>
      </c>
    </row>
    <row r="90" spans="1:9" s="142" customFormat="1" ht="18" customHeight="1">
      <c r="A90" s="60"/>
      <c r="B90" s="75" t="s">
        <v>325</v>
      </c>
      <c r="C90" s="76" t="s">
        <v>247</v>
      </c>
      <c r="D90" s="76" t="s">
        <v>104</v>
      </c>
      <c r="E90" s="76" t="s">
        <v>286</v>
      </c>
      <c r="F90" s="76" t="s">
        <v>230</v>
      </c>
      <c r="G90" s="36">
        <v>433.3</v>
      </c>
      <c r="H90" s="36"/>
      <c r="I90" s="64">
        <f>G90+H90</f>
        <v>433.3</v>
      </c>
    </row>
    <row r="91" spans="1:9" s="123" customFormat="1" ht="15.75">
      <c r="A91" s="58" t="s">
        <v>207</v>
      </c>
      <c r="B91" s="91" t="s">
        <v>248</v>
      </c>
      <c r="C91" s="195" t="s">
        <v>232</v>
      </c>
      <c r="D91" s="195" t="s">
        <v>245</v>
      </c>
      <c r="E91" s="195"/>
      <c r="F91" s="72"/>
      <c r="G91" s="35">
        <f>G92</f>
        <v>3106.1299999999997</v>
      </c>
      <c r="H91" s="35">
        <f>H92</f>
        <v>18.899999999999999</v>
      </c>
      <c r="I91" s="70">
        <f>G91+H91</f>
        <v>3125.0299999999997</v>
      </c>
    </row>
    <row r="92" spans="1:9" s="142" customFormat="1" ht="15.75">
      <c r="A92" s="183" t="s">
        <v>265</v>
      </c>
      <c r="B92" s="84" t="s">
        <v>190</v>
      </c>
      <c r="C92" s="195" t="s">
        <v>232</v>
      </c>
      <c r="D92" s="195" t="s">
        <v>245</v>
      </c>
      <c r="E92" s="195"/>
      <c r="F92" s="184"/>
      <c r="G92" s="35">
        <f>G93+G98</f>
        <v>3106.1299999999997</v>
      </c>
      <c r="H92" s="35">
        <f>H93+H98</f>
        <v>18.899999999999999</v>
      </c>
      <c r="I92" s="70">
        <f t="shared" ref="I92:I100" si="8">G92+H92</f>
        <v>3125.0299999999997</v>
      </c>
    </row>
    <row r="93" spans="1:9" s="142" customFormat="1" ht="32.25" customHeight="1">
      <c r="A93" s="183" t="s">
        <v>357</v>
      </c>
      <c r="B93" s="90" t="s">
        <v>249</v>
      </c>
      <c r="C93" s="58" t="s">
        <v>232</v>
      </c>
      <c r="D93" s="58" t="s">
        <v>245</v>
      </c>
      <c r="E93" s="58" t="s">
        <v>318</v>
      </c>
      <c r="F93" s="88"/>
      <c r="G93" s="37">
        <f>G96+G97</f>
        <v>2754.0299999999997</v>
      </c>
      <c r="H93" s="37">
        <f>H94</f>
        <v>0</v>
      </c>
      <c r="I93" s="70">
        <f t="shared" si="8"/>
        <v>2754.0299999999997</v>
      </c>
    </row>
    <row r="94" spans="1:9" s="123" customFormat="1" ht="36" customHeight="1">
      <c r="A94" s="60"/>
      <c r="B94" s="85" t="s">
        <v>250</v>
      </c>
      <c r="C94" s="76" t="s">
        <v>232</v>
      </c>
      <c r="D94" s="76" t="s">
        <v>245</v>
      </c>
      <c r="E94" s="76" t="s">
        <v>318</v>
      </c>
      <c r="F94" s="89"/>
      <c r="G94" s="36">
        <f>G95</f>
        <v>2754.0299999999997</v>
      </c>
      <c r="H94" s="36">
        <f>H95</f>
        <v>0</v>
      </c>
      <c r="I94" s="64">
        <f t="shared" si="8"/>
        <v>2754.0299999999997</v>
      </c>
    </row>
    <row r="95" spans="1:9" s="142" customFormat="1" ht="31.5">
      <c r="A95" s="183"/>
      <c r="B95" s="85" t="s">
        <v>251</v>
      </c>
      <c r="C95" s="76" t="s">
        <v>232</v>
      </c>
      <c r="D95" s="76" t="s">
        <v>245</v>
      </c>
      <c r="E95" s="76" t="s">
        <v>318</v>
      </c>
      <c r="F95" s="89"/>
      <c r="G95" s="36">
        <f>G96+G97</f>
        <v>2754.0299999999997</v>
      </c>
      <c r="H95" s="36">
        <f>H96+H97</f>
        <v>0</v>
      </c>
      <c r="I95" s="64">
        <f t="shared" si="8"/>
        <v>2754.0299999999997</v>
      </c>
    </row>
    <row r="96" spans="1:9" s="142" customFormat="1" ht="24.75" customHeight="1">
      <c r="A96" s="183"/>
      <c r="B96" s="85" t="s">
        <v>257</v>
      </c>
      <c r="C96" s="76" t="s">
        <v>232</v>
      </c>
      <c r="D96" s="76" t="s">
        <v>245</v>
      </c>
      <c r="E96" s="76" t="s">
        <v>318</v>
      </c>
      <c r="F96" s="76" t="s">
        <v>252</v>
      </c>
      <c r="G96" s="64">
        <v>2115.23</v>
      </c>
      <c r="H96" s="80"/>
      <c r="I96" s="64">
        <f t="shared" si="8"/>
        <v>2115.23</v>
      </c>
    </row>
    <row r="97" spans="1:9" s="142" customFormat="1" ht="48" customHeight="1">
      <c r="A97" s="60"/>
      <c r="B97" s="85" t="s">
        <v>258</v>
      </c>
      <c r="C97" s="76" t="s">
        <v>232</v>
      </c>
      <c r="D97" s="76" t="s">
        <v>245</v>
      </c>
      <c r="E97" s="76" t="s">
        <v>318</v>
      </c>
      <c r="F97" s="76" t="s">
        <v>253</v>
      </c>
      <c r="G97" s="64">
        <f>676.03-37.23</f>
        <v>638.79999999999995</v>
      </c>
      <c r="H97" s="64"/>
      <c r="I97" s="64">
        <f t="shared" si="8"/>
        <v>638.79999999999995</v>
      </c>
    </row>
    <row r="98" spans="1:9" s="142" customFormat="1" ht="45" customHeight="1">
      <c r="A98" s="183" t="s">
        <v>358</v>
      </c>
      <c r="B98" s="191" t="s">
        <v>251</v>
      </c>
      <c r="C98" s="58" t="s">
        <v>232</v>
      </c>
      <c r="D98" s="58" t="s">
        <v>245</v>
      </c>
      <c r="E98" s="58" t="s">
        <v>287</v>
      </c>
      <c r="F98" s="88"/>
      <c r="G98" s="37">
        <f>G99+G100</f>
        <v>352.1</v>
      </c>
      <c r="H98" s="37">
        <f>H99+H100</f>
        <v>18.899999999999999</v>
      </c>
      <c r="I98" s="70">
        <f t="shared" si="8"/>
        <v>371</v>
      </c>
    </row>
    <row r="99" spans="1:9" s="142" customFormat="1" ht="63">
      <c r="A99" s="60"/>
      <c r="B99" s="98" t="s">
        <v>317</v>
      </c>
      <c r="C99" s="76" t="s">
        <v>232</v>
      </c>
      <c r="D99" s="76" t="s">
        <v>245</v>
      </c>
      <c r="E99" s="76" t="s">
        <v>287</v>
      </c>
      <c r="F99" s="76" t="s">
        <v>252</v>
      </c>
      <c r="G99" s="64">
        <v>270.41000000000003</v>
      </c>
      <c r="H99" s="64">
        <v>14.516</v>
      </c>
      <c r="I99" s="64">
        <f t="shared" si="8"/>
        <v>284.92600000000004</v>
      </c>
    </row>
    <row r="100" spans="1:9" s="142" customFormat="1" ht="78.75">
      <c r="A100" s="60"/>
      <c r="B100" s="99" t="s">
        <v>291</v>
      </c>
      <c r="C100" s="76" t="s">
        <v>232</v>
      </c>
      <c r="D100" s="76" t="s">
        <v>245</v>
      </c>
      <c r="E100" s="76" t="s">
        <v>287</v>
      </c>
      <c r="F100" s="76" t="s">
        <v>253</v>
      </c>
      <c r="G100" s="64">
        <v>81.69</v>
      </c>
      <c r="H100" s="64">
        <v>4.3840000000000003</v>
      </c>
      <c r="I100" s="64">
        <f t="shared" si="8"/>
        <v>86.073999999999998</v>
      </c>
    </row>
    <row r="101" spans="1:9" s="142" customFormat="1" ht="15.75">
      <c r="A101" s="59">
        <v>8</v>
      </c>
      <c r="B101" s="77" t="s">
        <v>254</v>
      </c>
      <c r="C101" s="58" t="s">
        <v>255</v>
      </c>
      <c r="D101" s="58" t="s">
        <v>255</v>
      </c>
      <c r="E101" s="76"/>
      <c r="F101" s="76"/>
      <c r="G101" s="35">
        <f>G102</f>
        <v>16</v>
      </c>
      <c r="H101" s="35">
        <f>H102</f>
        <v>-16</v>
      </c>
      <c r="I101" s="70">
        <f t="shared" ref="I101:I102" si="9">G101+H101</f>
        <v>0</v>
      </c>
    </row>
    <row r="102" spans="1:9" s="142" customFormat="1" ht="15.75">
      <c r="A102" s="60" t="s">
        <v>256</v>
      </c>
      <c r="B102" s="75" t="s">
        <v>254</v>
      </c>
      <c r="C102" s="76" t="s">
        <v>255</v>
      </c>
      <c r="D102" s="76" t="s">
        <v>255</v>
      </c>
      <c r="E102" s="76" t="s">
        <v>231</v>
      </c>
      <c r="F102" s="76"/>
      <c r="G102" s="61">
        <v>16</v>
      </c>
      <c r="H102" s="61">
        <v>-16</v>
      </c>
      <c r="I102" s="64">
        <f t="shared" si="9"/>
        <v>0</v>
      </c>
    </row>
    <row r="103" spans="1:9" s="123" customFormat="1" ht="15.75">
      <c r="A103" s="60"/>
      <c r="B103" s="242" t="s">
        <v>194</v>
      </c>
      <c r="C103" s="242"/>
      <c r="D103" s="242"/>
      <c r="E103" s="242"/>
      <c r="F103" s="242"/>
      <c r="G103" s="35">
        <f>G7+G34+G38+G56+G62+G77+G91+G101</f>
        <v>6822.6399999999994</v>
      </c>
      <c r="H103" s="35">
        <f>H7+H34+H38+H56+H62+H77+H91+H101</f>
        <v>4447.5005799999999</v>
      </c>
      <c r="I103" s="35">
        <f>I7+I34+I38+I56+I62+I77+I91+I101</f>
        <v>11270.140579999999</v>
      </c>
    </row>
  </sheetData>
  <mergeCells count="21">
    <mergeCell ref="D1:J1"/>
    <mergeCell ref="A2:J2"/>
    <mergeCell ref="A25:A26"/>
    <mergeCell ref="G4:G5"/>
    <mergeCell ref="H4:H5"/>
    <mergeCell ref="H25:H26"/>
    <mergeCell ref="I4:I5"/>
    <mergeCell ref="I25:I26"/>
    <mergeCell ref="G25:G26"/>
    <mergeCell ref="B103:F103"/>
    <mergeCell ref="A4:A5"/>
    <mergeCell ref="B4:B5"/>
    <mergeCell ref="C4:C5"/>
    <mergeCell ref="D4:D5"/>
    <mergeCell ref="E4:E5"/>
    <mergeCell ref="F4:F5"/>
    <mergeCell ref="B25:B26"/>
    <mergeCell ref="C25:C26"/>
    <mergeCell ref="D25:D26"/>
    <mergeCell ref="E25:E26"/>
    <mergeCell ref="F25:F26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6"/>
  <sheetViews>
    <sheetView view="pageBreakPreview" zoomScaleNormal="100" zoomScaleSheetLayoutView="100" workbookViewId="0">
      <selection activeCell="F6" sqref="F6"/>
    </sheetView>
  </sheetViews>
  <sheetFormatPr defaultRowHeight="103.5" customHeight="1"/>
  <cols>
    <col min="1" max="1" width="6.7109375" style="150" customWidth="1"/>
    <col min="2" max="2" width="63.5703125" style="149" customWidth="1"/>
    <col min="3" max="3" width="13.28515625" style="226" customWidth="1"/>
    <col min="4" max="4" width="8" style="151" customWidth="1"/>
    <col min="5" max="5" width="12.140625" style="151" customWidth="1"/>
    <col min="6" max="6" width="19.140625" style="151" customWidth="1"/>
    <col min="7" max="7" width="10" style="151" customWidth="1"/>
    <col min="8" max="8" width="15.5703125" style="151" customWidth="1"/>
    <col min="9" max="9" width="13" style="151" customWidth="1"/>
    <col min="10" max="10" width="14" style="151" customWidth="1"/>
    <col min="11" max="11" width="3.140625" style="152" customWidth="1"/>
    <col min="12" max="255" width="9.140625" style="152"/>
    <col min="256" max="256" width="3.5703125" style="152" customWidth="1"/>
    <col min="257" max="257" width="40.85546875" style="152" customWidth="1"/>
    <col min="258" max="258" width="5.140625" style="152" customWidth="1"/>
    <col min="259" max="260" width="4.28515625" style="152" customWidth="1"/>
    <col min="261" max="261" width="8.5703125" style="152" customWidth="1"/>
    <col min="262" max="262" width="6.7109375" style="152" customWidth="1"/>
    <col min="263" max="263" width="11.28515625" style="152" customWidth="1"/>
    <col min="264" max="264" width="12.28515625" style="152" customWidth="1"/>
    <col min="265" max="511" width="9.140625" style="152"/>
    <col min="512" max="512" width="3.5703125" style="152" customWidth="1"/>
    <col min="513" max="513" width="40.85546875" style="152" customWidth="1"/>
    <col min="514" max="514" width="5.140625" style="152" customWidth="1"/>
    <col min="515" max="516" width="4.28515625" style="152" customWidth="1"/>
    <col min="517" max="517" width="8.5703125" style="152" customWidth="1"/>
    <col min="518" max="518" width="6.7109375" style="152" customWidth="1"/>
    <col min="519" max="519" width="11.28515625" style="152" customWidth="1"/>
    <col min="520" max="520" width="12.28515625" style="152" customWidth="1"/>
    <col min="521" max="767" width="9.140625" style="152"/>
    <col min="768" max="768" width="3.5703125" style="152" customWidth="1"/>
    <col min="769" max="769" width="40.85546875" style="152" customWidth="1"/>
    <col min="770" max="770" width="5.140625" style="152" customWidth="1"/>
    <col min="771" max="772" width="4.28515625" style="152" customWidth="1"/>
    <col min="773" max="773" width="8.5703125" style="152" customWidth="1"/>
    <col min="774" max="774" width="6.7109375" style="152" customWidth="1"/>
    <col min="775" max="775" width="11.28515625" style="152" customWidth="1"/>
    <col min="776" max="776" width="12.28515625" style="152" customWidth="1"/>
    <col min="777" max="1023" width="9.140625" style="152"/>
    <col min="1024" max="1024" width="3.5703125" style="152" customWidth="1"/>
    <col min="1025" max="1025" width="40.85546875" style="152" customWidth="1"/>
    <col min="1026" max="1026" width="5.140625" style="152" customWidth="1"/>
    <col min="1027" max="1028" width="4.28515625" style="152" customWidth="1"/>
    <col min="1029" max="1029" width="8.5703125" style="152" customWidth="1"/>
    <col min="1030" max="1030" width="6.7109375" style="152" customWidth="1"/>
    <col min="1031" max="1031" width="11.28515625" style="152" customWidth="1"/>
    <col min="1032" max="1032" width="12.28515625" style="152" customWidth="1"/>
    <col min="1033" max="1279" width="9.140625" style="152"/>
    <col min="1280" max="1280" width="3.5703125" style="152" customWidth="1"/>
    <col min="1281" max="1281" width="40.85546875" style="152" customWidth="1"/>
    <col min="1282" max="1282" width="5.140625" style="152" customWidth="1"/>
    <col min="1283" max="1284" width="4.28515625" style="152" customWidth="1"/>
    <col min="1285" max="1285" width="8.5703125" style="152" customWidth="1"/>
    <col min="1286" max="1286" width="6.7109375" style="152" customWidth="1"/>
    <col min="1287" max="1287" width="11.28515625" style="152" customWidth="1"/>
    <col min="1288" max="1288" width="12.28515625" style="152" customWidth="1"/>
    <col min="1289" max="1535" width="9.140625" style="152"/>
    <col min="1536" max="1536" width="3.5703125" style="152" customWidth="1"/>
    <col min="1537" max="1537" width="40.85546875" style="152" customWidth="1"/>
    <col min="1538" max="1538" width="5.140625" style="152" customWidth="1"/>
    <col min="1539" max="1540" width="4.28515625" style="152" customWidth="1"/>
    <col min="1541" max="1541" width="8.5703125" style="152" customWidth="1"/>
    <col min="1542" max="1542" width="6.7109375" style="152" customWidth="1"/>
    <col min="1543" max="1543" width="11.28515625" style="152" customWidth="1"/>
    <col min="1544" max="1544" width="12.28515625" style="152" customWidth="1"/>
    <col min="1545" max="1791" width="9.140625" style="152"/>
    <col min="1792" max="1792" width="3.5703125" style="152" customWidth="1"/>
    <col min="1793" max="1793" width="40.85546875" style="152" customWidth="1"/>
    <col min="1794" max="1794" width="5.140625" style="152" customWidth="1"/>
    <col min="1795" max="1796" width="4.28515625" style="152" customWidth="1"/>
    <col min="1797" max="1797" width="8.5703125" style="152" customWidth="1"/>
    <col min="1798" max="1798" width="6.7109375" style="152" customWidth="1"/>
    <col min="1799" max="1799" width="11.28515625" style="152" customWidth="1"/>
    <col min="1800" max="1800" width="12.28515625" style="152" customWidth="1"/>
    <col min="1801" max="2047" width="9.140625" style="152"/>
    <col min="2048" max="2048" width="3.5703125" style="152" customWidth="1"/>
    <col min="2049" max="2049" width="40.85546875" style="152" customWidth="1"/>
    <col min="2050" max="2050" width="5.140625" style="152" customWidth="1"/>
    <col min="2051" max="2052" width="4.28515625" style="152" customWidth="1"/>
    <col min="2053" max="2053" width="8.5703125" style="152" customWidth="1"/>
    <col min="2054" max="2054" width="6.7109375" style="152" customWidth="1"/>
    <col min="2055" max="2055" width="11.28515625" style="152" customWidth="1"/>
    <col min="2056" max="2056" width="12.28515625" style="152" customWidth="1"/>
    <col min="2057" max="2303" width="9.140625" style="152"/>
    <col min="2304" max="2304" width="3.5703125" style="152" customWidth="1"/>
    <col min="2305" max="2305" width="40.85546875" style="152" customWidth="1"/>
    <col min="2306" max="2306" width="5.140625" style="152" customWidth="1"/>
    <col min="2307" max="2308" width="4.28515625" style="152" customWidth="1"/>
    <col min="2309" max="2309" width="8.5703125" style="152" customWidth="1"/>
    <col min="2310" max="2310" width="6.7109375" style="152" customWidth="1"/>
    <col min="2311" max="2311" width="11.28515625" style="152" customWidth="1"/>
    <col min="2312" max="2312" width="12.28515625" style="152" customWidth="1"/>
    <col min="2313" max="2559" width="9.140625" style="152"/>
    <col min="2560" max="2560" width="3.5703125" style="152" customWidth="1"/>
    <col min="2561" max="2561" width="40.85546875" style="152" customWidth="1"/>
    <col min="2562" max="2562" width="5.140625" style="152" customWidth="1"/>
    <col min="2563" max="2564" width="4.28515625" style="152" customWidth="1"/>
    <col min="2565" max="2565" width="8.5703125" style="152" customWidth="1"/>
    <col min="2566" max="2566" width="6.7109375" style="152" customWidth="1"/>
    <col min="2567" max="2567" width="11.28515625" style="152" customWidth="1"/>
    <col min="2568" max="2568" width="12.28515625" style="152" customWidth="1"/>
    <col min="2569" max="2815" width="9.140625" style="152"/>
    <col min="2816" max="2816" width="3.5703125" style="152" customWidth="1"/>
    <col min="2817" max="2817" width="40.85546875" style="152" customWidth="1"/>
    <col min="2818" max="2818" width="5.140625" style="152" customWidth="1"/>
    <col min="2819" max="2820" width="4.28515625" style="152" customWidth="1"/>
    <col min="2821" max="2821" width="8.5703125" style="152" customWidth="1"/>
    <col min="2822" max="2822" width="6.7109375" style="152" customWidth="1"/>
    <col min="2823" max="2823" width="11.28515625" style="152" customWidth="1"/>
    <col min="2824" max="2824" width="12.28515625" style="152" customWidth="1"/>
    <col min="2825" max="3071" width="9.140625" style="152"/>
    <col min="3072" max="3072" width="3.5703125" style="152" customWidth="1"/>
    <col min="3073" max="3073" width="40.85546875" style="152" customWidth="1"/>
    <col min="3074" max="3074" width="5.140625" style="152" customWidth="1"/>
    <col min="3075" max="3076" width="4.28515625" style="152" customWidth="1"/>
    <col min="3077" max="3077" width="8.5703125" style="152" customWidth="1"/>
    <col min="3078" max="3078" width="6.7109375" style="152" customWidth="1"/>
    <col min="3079" max="3079" width="11.28515625" style="152" customWidth="1"/>
    <col min="3080" max="3080" width="12.28515625" style="152" customWidth="1"/>
    <col min="3081" max="3327" width="9.140625" style="152"/>
    <col min="3328" max="3328" width="3.5703125" style="152" customWidth="1"/>
    <col min="3329" max="3329" width="40.85546875" style="152" customWidth="1"/>
    <col min="3330" max="3330" width="5.140625" style="152" customWidth="1"/>
    <col min="3331" max="3332" width="4.28515625" style="152" customWidth="1"/>
    <col min="3333" max="3333" width="8.5703125" style="152" customWidth="1"/>
    <col min="3334" max="3334" width="6.7109375" style="152" customWidth="1"/>
    <col min="3335" max="3335" width="11.28515625" style="152" customWidth="1"/>
    <col min="3336" max="3336" width="12.28515625" style="152" customWidth="1"/>
    <col min="3337" max="3583" width="9.140625" style="152"/>
    <col min="3584" max="3584" width="3.5703125" style="152" customWidth="1"/>
    <col min="3585" max="3585" width="40.85546875" style="152" customWidth="1"/>
    <col min="3586" max="3586" width="5.140625" style="152" customWidth="1"/>
    <col min="3587" max="3588" width="4.28515625" style="152" customWidth="1"/>
    <col min="3589" max="3589" width="8.5703125" style="152" customWidth="1"/>
    <col min="3590" max="3590" width="6.7109375" style="152" customWidth="1"/>
    <col min="3591" max="3591" width="11.28515625" style="152" customWidth="1"/>
    <col min="3592" max="3592" width="12.28515625" style="152" customWidth="1"/>
    <col min="3593" max="3839" width="9.140625" style="152"/>
    <col min="3840" max="3840" width="3.5703125" style="152" customWidth="1"/>
    <col min="3841" max="3841" width="40.85546875" style="152" customWidth="1"/>
    <col min="3842" max="3842" width="5.140625" style="152" customWidth="1"/>
    <col min="3843" max="3844" width="4.28515625" style="152" customWidth="1"/>
    <col min="3845" max="3845" width="8.5703125" style="152" customWidth="1"/>
    <col min="3846" max="3846" width="6.7109375" style="152" customWidth="1"/>
    <col min="3847" max="3847" width="11.28515625" style="152" customWidth="1"/>
    <col min="3848" max="3848" width="12.28515625" style="152" customWidth="1"/>
    <col min="3849" max="4095" width="9.140625" style="152"/>
    <col min="4096" max="4096" width="3.5703125" style="152" customWidth="1"/>
    <col min="4097" max="4097" width="40.85546875" style="152" customWidth="1"/>
    <col min="4098" max="4098" width="5.140625" style="152" customWidth="1"/>
    <col min="4099" max="4100" width="4.28515625" style="152" customWidth="1"/>
    <col min="4101" max="4101" width="8.5703125" style="152" customWidth="1"/>
    <col min="4102" max="4102" width="6.7109375" style="152" customWidth="1"/>
    <col min="4103" max="4103" width="11.28515625" style="152" customWidth="1"/>
    <col min="4104" max="4104" width="12.28515625" style="152" customWidth="1"/>
    <col min="4105" max="4351" width="9.140625" style="152"/>
    <col min="4352" max="4352" width="3.5703125" style="152" customWidth="1"/>
    <col min="4353" max="4353" width="40.85546875" style="152" customWidth="1"/>
    <col min="4354" max="4354" width="5.140625" style="152" customWidth="1"/>
    <col min="4355" max="4356" width="4.28515625" style="152" customWidth="1"/>
    <col min="4357" max="4357" width="8.5703125" style="152" customWidth="1"/>
    <col min="4358" max="4358" width="6.7109375" style="152" customWidth="1"/>
    <col min="4359" max="4359" width="11.28515625" style="152" customWidth="1"/>
    <col min="4360" max="4360" width="12.28515625" style="152" customWidth="1"/>
    <col min="4361" max="4607" width="9.140625" style="152"/>
    <col min="4608" max="4608" width="3.5703125" style="152" customWidth="1"/>
    <col min="4609" max="4609" width="40.85546875" style="152" customWidth="1"/>
    <col min="4610" max="4610" width="5.140625" style="152" customWidth="1"/>
    <col min="4611" max="4612" width="4.28515625" style="152" customWidth="1"/>
    <col min="4613" max="4613" width="8.5703125" style="152" customWidth="1"/>
    <col min="4614" max="4614" width="6.7109375" style="152" customWidth="1"/>
    <col min="4615" max="4615" width="11.28515625" style="152" customWidth="1"/>
    <col min="4616" max="4616" width="12.28515625" style="152" customWidth="1"/>
    <col min="4617" max="4863" width="9.140625" style="152"/>
    <col min="4864" max="4864" width="3.5703125" style="152" customWidth="1"/>
    <col min="4865" max="4865" width="40.85546875" style="152" customWidth="1"/>
    <col min="4866" max="4866" width="5.140625" style="152" customWidth="1"/>
    <col min="4867" max="4868" width="4.28515625" style="152" customWidth="1"/>
    <col min="4869" max="4869" width="8.5703125" style="152" customWidth="1"/>
    <col min="4870" max="4870" width="6.7109375" style="152" customWidth="1"/>
    <col min="4871" max="4871" width="11.28515625" style="152" customWidth="1"/>
    <col min="4872" max="4872" width="12.28515625" style="152" customWidth="1"/>
    <col min="4873" max="5119" width="9.140625" style="152"/>
    <col min="5120" max="5120" width="3.5703125" style="152" customWidth="1"/>
    <col min="5121" max="5121" width="40.85546875" style="152" customWidth="1"/>
    <col min="5122" max="5122" width="5.140625" style="152" customWidth="1"/>
    <col min="5123" max="5124" width="4.28515625" style="152" customWidth="1"/>
    <col min="5125" max="5125" width="8.5703125" style="152" customWidth="1"/>
    <col min="5126" max="5126" width="6.7109375" style="152" customWidth="1"/>
    <col min="5127" max="5127" width="11.28515625" style="152" customWidth="1"/>
    <col min="5128" max="5128" width="12.28515625" style="152" customWidth="1"/>
    <col min="5129" max="5375" width="9.140625" style="152"/>
    <col min="5376" max="5376" width="3.5703125" style="152" customWidth="1"/>
    <col min="5377" max="5377" width="40.85546875" style="152" customWidth="1"/>
    <col min="5378" max="5378" width="5.140625" style="152" customWidth="1"/>
    <col min="5379" max="5380" width="4.28515625" style="152" customWidth="1"/>
    <col min="5381" max="5381" width="8.5703125" style="152" customWidth="1"/>
    <col min="5382" max="5382" width="6.7109375" style="152" customWidth="1"/>
    <col min="5383" max="5383" width="11.28515625" style="152" customWidth="1"/>
    <col min="5384" max="5384" width="12.28515625" style="152" customWidth="1"/>
    <col min="5385" max="5631" width="9.140625" style="152"/>
    <col min="5632" max="5632" width="3.5703125" style="152" customWidth="1"/>
    <col min="5633" max="5633" width="40.85546875" style="152" customWidth="1"/>
    <col min="5634" max="5634" width="5.140625" style="152" customWidth="1"/>
    <col min="5635" max="5636" width="4.28515625" style="152" customWidth="1"/>
    <col min="5637" max="5637" width="8.5703125" style="152" customWidth="1"/>
    <col min="5638" max="5638" width="6.7109375" style="152" customWidth="1"/>
    <col min="5639" max="5639" width="11.28515625" style="152" customWidth="1"/>
    <col min="5640" max="5640" width="12.28515625" style="152" customWidth="1"/>
    <col min="5641" max="5887" width="9.140625" style="152"/>
    <col min="5888" max="5888" width="3.5703125" style="152" customWidth="1"/>
    <col min="5889" max="5889" width="40.85546875" style="152" customWidth="1"/>
    <col min="5890" max="5890" width="5.140625" style="152" customWidth="1"/>
    <col min="5891" max="5892" width="4.28515625" style="152" customWidth="1"/>
    <col min="5893" max="5893" width="8.5703125" style="152" customWidth="1"/>
    <col min="5894" max="5894" width="6.7109375" style="152" customWidth="1"/>
    <col min="5895" max="5895" width="11.28515625" style="152" customWidth="1"/>
    <col min="5896" max="5896" width="12.28515625" style="152" customWidth="1"/>
    <col min="5897" max="6143" width="9.140625" style="152"/>
    <col min="6144" max="6144" width="3.5703125" style="152" customWidth="1"/>
    <col min="6145" max="6145" width="40.85546875" style="152" customWidth="1"/>
    <col min="6146" max="6146" width="5.140625" style="152" customWidth="1"/>
    <col min="6147" max="6148" width="4.28515625" style="152" customWidth="1"/>
    <col min="6149" max="6149" width="8.5703125" style="152" customWidth="1"/>
    <col min="6150" max="6150" width="6.7109375" style="152" customWidth="1"/>
    <col min="6151" max="6151" width="11.28515625" style="152" customWidth="1"/>
    <col min="6152" max="6152" width="12.28515625" style="152" customWidth="1"/>
    <col min="6153" max="6399" width="9.140625" style="152"/>
    <col min="6400" max="6400" width="3.5703125" style="152" customWidth="1"/>
    <col min="6401" max="6401" width="40.85546875" style="152" customWidth="1"/>
    <col min="6402" max="6402" width="5.140625" style="152" customWidth="1"/>
    <col min="6403" max="6404" width="4.28515625" style="152" customWidth="1"/>
    <col min="6405" max="6405" width="8.5703125" style="152" customWidth="1"/>
    <col min="6406" max="6406" width="6.7109375" style="152" customWidth="1"/>
    <col min="6407" max="6407" width="11.28515625" style="152" customWidth="1"/>
    <col min="6408" max="6408" width="12.28515625" style="152" customWidth="1"/>
    <col min="6409" max="6655" width="9.140625" style="152"/>
    <col min="6656" max="6656" width="3.5703125" style="152" customWidth="1"/>
    <col min="6657" max="6657" width="40.85546875" style="152" customWidth="1"/>
    <col min="6658" max="6658" width="5.140625" style="152" customWidth="1"/>
    <col min="6659" max="6660" width="4.28515625" style="152" customWidth="1"/>
    <col min="6661" max="6661" width="8.5703125" style="152" customWidth="1"/>
    <col min="6662" max="6662" width="6.7109375" style="152" customWidth="1"/>
    <col min="6663" max="6663" width="11.28515625" style="152" customWidth="1"/>
    <col min="6664" max="6664" width="12.28515625" style="152" customWidth="1"/>
    <col min="6665" max="6911" width="9.140625" style="152"/>
    <col min="6912" max="6912" width="3.5703125" style="152" customWidth="1"/>
    <col min="6913" max="6913" width="40.85546875" style="152" customWidth="1"/>
    <col min="6914" max="6914" width="5.140625" style="152" customWidth="1"/>
    <col min="6915" max="6916" width="4.28515625" style="152" customWidth="1"/>
    <col min="6917" max="6917" width="8.5703125" style="152" customWidth="1"/>
    <col min="6918" max="6918" width="6.7109375" style="152" customWidth="1"/>
    <col min="6919" max="6919" width="11.28515625" style="152" customWidth="1"/>
    <col min="6920" max="6920" width="12.28515625" style="152" customWidth="1"/>
    <col min="6921" max="7167" width="9.140625" style="152"/>
    <col min="7168" max="7168" width="3.5703125" style="152" customWidth="1"/>
    <col min="7169" max="7169" width="40.85546875" style="152" customWidth="1"/>
    <col min="7170" max="7170" width="5.140625" style="152" customWidth="1"/>
    <col min="7171" max="7172" width="4.28515625" style="152" customWidth="1"/>
    <col min="7173" max="7173" width="8.5703125" style="152" customWidth="1"/>
    <col min="7174" max="7174" width="6.7109375" style="152" customWidth="1"/>
    <col min="7175" max="7175" width="11.28515625" style="152" customWidth="1"/>
    <col min="7176" max="7176" width="12.28515625" style="152" customWidth="1"/>
    <col min="7177" max="7423" width="9.140625" style="152"/>
    <col min="7424" max="7424" width="3.5703125" style="152" customWidth="1"/>
    <col min="7425" max="7425" width="40.85546875" style="152" customWidth="1"/>
    <col min="7426" max="7426" width="5.140625" style="152" customWidth="1"/>
    <col min="7427" max="7428" width="4.28515625" style="152" customWidth="1"/>
    <col min="7429" max="7429" width="8.5703125" style="152" customWidth="1"/>
    <col min="7430" max="7430" width="6.7109375" style="152" customWidth="1"/>
    <col min="7431" max="7431" width="11.28515625" style="152" customWidth="1"/>
    <col min="7432" max="7432" width="12.28515625" style="152" customWidth="1"/>
    <col min="7433" max="7679" width="9.140625" style="152"/>
    <col min="7680" max="7680" width="3.5703125" style="152" customWidth="1"/>
    <col min="7681" max="7681" width="40.85546875" style="152" customWidth="1"/>
    <col min="7682" max="7682" width="5.140625" style="152" customWidth="1"/>
    <col min="7683" max="7684" width="4.28515625" style="152" customWidth="1"/>
    <col min="7685" max="7685" width="8.5703125" style="152" customWidth="1"/>
    <col min="7686" max="7686" width="6.7109375" style="152" customWidth="1"/>
    <col min="7687" max="7687" width="11.28515625" style="152" customWidth="1"/>
    <col min="7688" max="7688" width="12.28515625" style="152" customWidth="1"/>
    <col min="7689" max="7935" width="9.140625" style="152"/>
    <col min="7936" max="7936" width="3.5703125" style="152" customWidth="1"/>
    <col min="7937" max="7937" width="40.85546875" style="152" customWidth="1"/>
    <col min="7938" max="7938" width="5.140625" style="152" customWidth="1"/>
    <col min="7939" max="7940" width="4.28515625" style="152" customWidth="1"/>
    <col min="7941" max="7941" width="8.5703125" style="152" customWidth="1"/>
    <col min="7942" max="7942" width="6.7109375" style="152" customWidth="1"/>
    <col min="7943" max="7943" width="11.28515625" style="152" customWidth="1"/>
    <col min="7944" max="7944" width="12.28515625" style="152" customWidth="1"/>
    <col min="7945" max="8191" width="9.140625" style="152"/>
    <col min="8192" max="8192" width="3.5703125" style="152" customWidth="1"/>
    <col min="8193" max="8193" width="40.85546875" style="152" customWidth="1"/>
    <col min="8194" max="8194" width="5.140625" style="152" customWidth="1"/>
    <col min="8195" max="8196" width="4.28515625" style="152" customWidth="1"/>
    <col min="8197" max="8197" width="8.5703125" style="152" customWidth="1"/>
    <col min="8198" max="8198" width="6.7109375" style="152" customWidth="1"/>
    <col min="8199" max="8199" width="11.28515625" style="152" customWidth="1"/>
    <col min="8200" max="8200" width="12.28515625" style="152" customWidth="1"/>
    <col min="8201" max="8447" width="9.140625" style="152"/>
    <col min="8448" max="8448" width="3.5703125" style="152" customWidth="1"/>
    <col min="8449" max="8449" width="40.85546875" style="152" customWidth="1"/>
    <col min="8450" max="8450" width="5.140625" style="152" customWidth="1"/>
    <col min="8451" max="8452" width="4.28515625" style="152" customWidth="1"/>
    <col min="8453" max="8453" width="8.5703125" style="152" customWidth="1"/>
    <col min="8454" max="8454" width="6.7109375" style="152" customWidth="1"/>
    <col min="8455" max="8455" width="11.28515625" style="152" customWidth="1"/>
    <col min="8456" max="8456" width="12.28515625" style="152" customWidth="1"/>
    <col min="8457" max="8703" width="9.140625" style="152"/>
    <col min="8704" max="8704" width="3.5703125" style="152" customWidth="1"/>
    <col min="8705" max="8705" width="40.85546875" style="152" customWidth="1"/>
    <col min="8706" max="8706" width="5.140625" style="152" customWidth="1"/>
    <col min="8707" max="8708" width="4.28515625" style="152" customWidth="1"/>
    <col min="8709" max="8709" width="8.5703125" style="152" customWidth="1"/>
    <col min="8710" max="8710" width="6.7109375" style="152" customWidth="1"/>
    <col min="8711" max="8711" width="11.28515625" style="152" customWidth="1"/>
    <col min="8712" max="8712" width="12.28515625" style="152" customWidth="1"/>
    <col min="8713" max="8959" width="9.140625" style="152"/>
    <col min="8960" max="8960" width="3.5703125" style="152" customWidth="1"/>
    <col min="8961" max="8961" width="40.85546875" style="152" customWidth="1"/>
    <col min="8962" max="8962" width="5.140625" style="152" customWidth="1"/>
    <col min="8963" max="8964" width="4.28515625" style="152" customWidth="1"/>
    <col min="8965" max="8965" width="8.5703125" style="152" customWidth="1"/>
    <col min="8966" max="8966" width="6.7109375" style="152" customWidth="1"/>
    <col min="8967" max="8967" width="11.28515625" style="152" customWidth="1"/>
    <col min="8968" max="8968" width="12.28515625" style="152" customWidth="1"/>
    <col min="8969" max="9215" width="9.140625" style="152"/>
    <col min="9216" max="9216" width="3.5703125" style="152" customWidth="1"/>
    <col min="9217" max="9217" width="40.85546875" style="152" customWidth="1"/>
    <col min="9218" max="9218" width="5.140625" style="152" customWidth="1"/>
    <col min="9219" max="9220" width="4.28515625" style="152" customWidth="1"/>
    <col min="9221" max="9221" width="8.5703125" style="152" customWidth="1"/>
    <col min="9222" max="9222" width="6.7109375" style="152" customWidth="1"/>
    <col min="9223" max="9223" width="11.28515625" style="152" customWidth="1"/>
    <col min="9224" max="9224" width="12.28515625" style="152" customWidth="1"/>
    <col min="9225" max="9471" width="9.140625" style="152"/>
    <col min="9472" max="9472" width="3.5703125" style="152" customWidth="1"/>
    <col min="9473" max="9473" width="40.85546875" style="152" customWidth="1"/>
    <col min="9474" max="9474" width="5.140625" style="152" customWidth="1"/>
    <col min="9475" max="9476" width="4.28515625" style="152" customWidth="1"/>
    <col min="9477" max="9477" width="8.5703125" style="152" customWidth="1"/>
    <col min="9478" max="9478" width="6.7109375" style="152" customWidth="1"/>
    <col min="9479" max="9479" width="11.28515625" style="152" customWidth="1"/>
    <col min="9480" max="9480" width="12.28515625" style="152" customWidth="1"/>
    <col min="9481" max="9727" width="9.140625" style="152"/>
    <col min="9728" max="9728" width="3.5703125" style="152" customWidth="1"/>
    <col min="9729" max="9729" width="40.85546875" style="152" customWidth="1"/>
    <col min="9730" max="9730" width="5.140625" style="152" customWidth="1"/>
    <col min="9731" max="9732" width="4.28515625" style="152" customWidth="1"/>
    <col min="9733" max="9733" width="8.5703125" style="152" customWidth="1"/>
    <col min="9734" max="9734" width="6.7109375" style="152" customWidth="1"/>
    <col min="9735" max="9735" width="11.28515625" style="152" customWidth="1"/>
    <col min="9736" max="9736" width="12.28515625" style="152" customWidth="1"/>
    <col min="9737" max="9983" width="9.140625" style="152"/>
    <col min="9984" max="9984" width="3.5703125" style="152" customWidth="1"/>
    <col min="9985" max="9985" width="40.85546875" style="152" customWidth="1"/>
    <col min="9986" max="9986" width="5.140625" style="152" customWidth="1"/>
    <col min="9987" max="9988" width="4.28515625" style="152" customWidth="1"/>
    <col min="9989" max="9989" width="8.5703125" style="152" customWidth="1"/>
    <col min="9990" max="9990" width="6.7109375" style="152" customWidth="1"/>
    <col min="9991" max="9991" width="11.28515625" style="152" customWidth="1"/>
    <col min="9992" max="9992" width="12.28515625" style="152" customWidth="1"/>
    <col min="9993" max="10239" width="9.140625" style="152"/>
    <col min="10240" max="10240" width="3.5703125" style="152" customWidth="1"/>
    <col min="10241" max="10241" width="40.85546875" style="152" customWidth="1"/>
    <col min="10242" max="10242" width="5.140625" style="152" customWidth="1"/>
    <col min="10243" max="10244" width="4.28515625" style="152" customWidth="1"/>
    <col min="10245" max="10245" width="8.5703125" style="152" customWidth="1"/>
    <col min="10246" max="10246" width="6.7109375" style="152" customWidth="1"/>
    <col min="10247" max="10247" width="11.28515625" style="152" customWidth="1"/>
    <col min="10248" max="10248" width="12.28515625" style="152" customWidth="1"/>
    <col min="10249" max="10495" width="9.140625" style="152"/>
    <col min="10496" max="10496" width="3.5703125" style="152" customWidth="1"/>
    <col min="10497" max="10497" width="40.85546875" style="152" customWidth="1"/>
    <col min="10498" max="10498" width="5.140625" style="152" customWidth="1"/>
    <col min="10499" max="10500" width="4.28515625" style="152" customWidth="1"/>
    <col min="10501" max="10501" width="8.5703125" style="152" customWidth="1"/>
    <col min="10502" max="10502" width="6.7109375" style="152" customWidth="1"/>
    <col min="10503" max="10503" width="11.28515625" style="152" customWidth="1"/>
    <col min="10504" max="10504" width="12.28515625" style="152" customWidth="1"/>
    <col min="10505" max="10751" width="9.140625" style="152"/>
    <col min="10752" max="10752" width="3.5703125" style="152" customWidth="1"/>
    <col min="10753" max="10753" width="40.85546875" style="152" customWidth="1"/>
    <col min="10754" max="10754" width="5.140625" style="152" customWidth="1"/>
    <col min="10755" max="10756" width="4.28515625" style="152" customWidth="1"/>
    <col min="10757" max="10757" width="8.5703125" style="152" customWidth="1"/>
    <col min="10758" max="10758" width="6.7109375" style="152" customWidth="1"/>
    <col min="10759" max="10759" width="11.28515625" style="152" customWidth="1"/>
    <col min="10760" max="10760" width="12.28515625" style="152" customWidth="1"/>
    <col min="10761" max="11007" width="9.140625" style="152"/>
    <col min="11008" max="11008" width="3.5703125" style="152" customWidth="1"/>
    <col min="11009" max="11009" width="40.85546875" style="152" customWidth="1"/>
    <col min="11010" max="11010" width="5.140625" style="152" customWidth="1"/>
    <col min="11011" max="11012" width="4.28515625" style="152" customWidth="1"/>
    <col min="11013" max="11013" width="8.5703125" style="152" customWidth="1"/>
    <col min="11014" max="11014" width="6.7109375" style="152" customWidth="1"/>
    <col min="11015" max="11015" width="11.28515625" style="152" customWidth="1"/>
    <col min="11016" max="11016" width="12.28515625" style="152" customWidth="1"/>
    <col min="11017" max="11263" width="9.140625" style="152"/>
    <col min="11264" max="11264" width="3.5703125" style="152" customWidth="1"/>
    <col min="11265" max="11265" width="40.85546875" style="152" customWidth="1"/>
    <col min="11266" max="11266" width="5.140625" style="152" customWidth="1"/>
    <col min="11267" max="11268" width="4.28515625" style="152" customWidth="1"/>
    <col min="11269" max="11269" width="8.5703125" style="152" customWidth="1"/>
    <col min="11270" max="11270" width="6.7109375" style="152" customWidth="1"/>
    <col min="11271" max="11271" width="11.28515625" style="152" customWidth="1"/>
    <col min="11272" max="11272" width="12.28515625" style="152" customWidth="1"/>
    <col min="11273" max="11519" width="9.140625" style="152"/>
    <col min="11520" max="11520" width="3.5703125" style="152" customWidth="1"/>
    <col min="11521" max="11521" width="40.85546875" style="152" customWidth="1"/>
    <col min="11522" max="11522" width="5.140625" style="152" customWidth="1"/>
    <col min="11523" max="11524" width="4.28515625" style="152" customWidth="1"/>
    <col min="11525" max="11525" width="8.5703125" style="152" customWidth="1"/>
    <col min="11526" max="11526" width="6.7109375" style="152" customWidth="1"/>
    <col min="11527" max="11527" width="11.28515625" style="152" customWidth="1"/>
    <col min="11528" max="11528" width="12.28515625" style="152" customWidth="1"/>
    <col min="11529" max="11775" width="9.140625" style="152"/>
    <col min="11776" max="11776" width="3.5703125" style="152" customWidth="1"/>
    <col min="11777" max="11777" width="40.85546875" style="152" customWidth="1"/>
    <col min="11778" max="11778" width="5.140625" style="152" customWidth="1"/>
    <col min="11779" max="11780" width="4.28515625" style="152" customWidth="1"/>
    <col min="11781" max="11781" width="8.5703125" style="152" customWidth="1"/>
    <col min="11782" max="11782" width="6.7109375" style="152" customWidth="1"/>
    <col min="11783" max="11783" width="11.28515625" style="152" customWidth="1"/>
    <col min="11784" max="11784" width="12.28515625" style="152" customWidth="1"/>
    <col min="11785" max="12031" width="9.140625" style="152"/>
    <col min="12032" max="12032" width="3.5703125" style="152" customWidth="1"/>
    <col min="12033" max="12033" width="40.85546875" style="152" customWidth="1"/>
    <col min="12034" max="12034" width="5.140625" style="152" customWidth="1"/>
    <col min="12035" max="12036" width="4.28515625" style="152" customWidth="1"/>
    <col min="12037" max="12037" width="8.5703125" style="152" customWidth="1"/>
    <col min="12038" max="12038" width="6.7109375" style="152" customWidth="1"/>
    <col min="12039" max="12039" width="11.28515625" style="152" customWidth="1"/>
    <col min="12040" max="12040" width="12.28515625" style="152" customWidth="1"/>
    <col min="12041" max="12287" width="9.140625" style="152"/>
    <col min="12288" max="12288" width="3.5703125" style="152" customWidth="1"/>
    <col min="12289" max="12289" width="40.85546875" style="152" customWidth="1"/>
    <col min="12290" max="12290" width="5.140625" style="152" customWidth="1"/>
    <col min="12291" max="12292" width="4.28515625" style="152" customWidth="1"/>
    <col min="12293" max="12293" width="8.5703125" style="152" customWidth="1"/>
    <col min="12294" max="12294" width="6.7109375" style="152" customWidth="1"/>
    <col min="12295" max="12295" width="11.28515625" style="152" customWidth="1"/>
    <col min="12296" max="12296" width="12.28515625" style="152" customWidth="1"/>
    <col min="12297" max="12543" width="9.140625" style="152"/>
    <col min="12544" max="12544" width="3.5703125" style="152" customWidth="1"/>
    <col min="12545" max="12545" width="40.85546875" style="152" customWidth="1"/>
    <col min="12546" max="12546" width="5.140625" style="152" customWidth="1"/>
    <col min="12547" max="12548" width="4.28515625" style="152" customWidth="1"/>
    <col min="12549" max="12549" width="8.5703125" style="152" customWidth="1"/>
    <col min="12550" max="12550" width="6.7109375" style="152" customWidth="1"/>
    <col min="12551" max="12551" width="11.28515625" style="152" customWidth="1"/>
    <col min="12552" max="12552" width="12.28515625" style="152" customWidth="1"/>
    <col min="12553" max="12799" width="9.140625" style="152"/>
    <col min="12800" max="12800" width="3.5703125" style="152" customWidth="1"/>
    <col min="12801" max="12801" width="40.85546875" style="152" customWidth="1"/>
    <col min="12802" max="12802" width="5.140625" style="152" customWidth="1"/>
    <col min="12803" max="12804" width="4.28515625" style="152" customWidth="1"/>
    <col min="12805" max="12805" width="8.5703125" style="152" customWidth="1"/>
    <col min="12806" max="12806" width="6.7109375" style="152" customWidth="1"/>
    <col min="12807" max="12807" width="11.28515625" style="152" customWidth="1"/>
    <col min="12808" max="12808" width="12.28515625" style="152" customWidth="1"/>
    <col min="12809" max="13055" width="9.140625" style="152"/>
    <col min="13056" max="13056" width="3.5703125" style="152" customWidth="1"/>
    <col min="13057" max="13057" width="40.85546875" style="152" customWidth="1"/>
    <col min="13058" max="13058" width="5.140625" style="152" customWidth="1"/>
    <col min="13059" max="13060" width="4.28515625" style="152" customWidth="1"/>
    <col min="13061" max="13061" width="8.5703125" style="152" customWidth="1"/>
    <col min="13062" max="13062" width="6.7109375" style="152" customWidth="1"/>
    <col min="13063" max="13063" width="11.28515625" style="152" customWidth="1"/>
    <col min="13064" max="13064" width="12.28515625" style="152" customWidth="1"/>
    <col min="13065" max="13311" width="9.140625" style="152"/>
    <col min="13312" max="13312" width="3.5703125" style="152" customWidth="1"/>
    <col min="13313" max="13313" width="40.85546875" style="152" customWidth="1"/>
    <col min="13314" max="13314" width="5.140625" style="152" customWidth="1"/>
    <col min="13315" max="13316" width="4.28515625" style="152" customWidth="1"/>
    <col min="13317" max="13317" width="8.5703125" style="152" customWidth="1"/>
    <col min="13318" max="13318" width="6.7109375" style="152" customWidth="1"/>
    <col min="13319" max="13319" width="11.28515625" style="152" customWidth="1"/>
    <col min="13320" max="13320" width="12.28515625" style="152" customWidth="1"/>
    <col min="13321" max="13567" width="9.140625" style="152"/>
    <col min="13568" max="13568" width="3.5703125" style="152" customWidth="1"/>
    <col min="13569" max="13569" width="40.85546875" style="152" customWidth="1"/>
    <col min="13570" max="13570" width="5.140625" style="152" customWidth="1"/>
    <col min="13571" max="13572" width="4.28515625" style="152" customWidth="1"/>
    <col min="13573" max="13573" width="8.5703125" style="152" customWidth="1"/>
    <col min="13574" max="13574" width="6.7109375" style="152" customWidth="1"/>
    <col min="13575" max="13575" width="11.28515625" style="152" customWidth="1"/>
    <col min="13576" max="13576" width="12.28515625" style="152" customWidth="1"/>
    <col min="13577" max="13823" width="9.140625" style="152"/>
    <col min="13824" max="13824" width="3.5703125" style="152" customWidth="1"/>
    <col min="13825" max="13825" width="40.85546875" style="152" customWidth="1"/>
    <col min="13826" max="13826" width="5.140625" style="152" customWidth="1"/>
    <col min="13827" max="13828" width="4.28515625" style="152" customWidth="1"/>
    <col min="13829" max="13829" width="8.5703125" style="152" customWidth="1"/>
    <col min="13830" max="13830" width="6.7109375" style="152" customWidth="1"/>
    <col min="13831" max="13831" width="11.28515625" style="152" customWidth="1"/>
    <col min="13832" max="13832" width="12.28515625" style="152" customWidth="1"/>
    <col min="13833" max="14079" width="9.140625" style="152"/>
    <col min="14080" max="14080" width="3.5703125" style="152" customWidth="1"/>
    <col min="14081" max="14081" width="40.85546875" style="152" customWidth="1"/>
    <col min="14082" max="14082" width="5.140625" style="152" customWidth="1"/>
    <col min="14083" max="14084" width="4.28515625" style="152" customWidth="1"/>
    <col min="14085" max="14085" width="8.5703125" style="152" customWidth="1"/>
    <col min="14086" max="14086" width="6.7109375" style="152" customWidth="1"/>
    <col min="14087" max="14087" width="11.28515625" style="152" customWidth="1"/>
    <col min="14088" max="14088" width="12.28515625" style="152" customWidth="1"/>
    <col min="14089" max="14335" width="9.140625" style="152"/>
    <col min="14336" max="14336" width="3.5703125" style="152" customWidth="1"/>
    <col min="14337" max="14337" width="40.85546875" style="152" customWidth="1"/>
    <col min="14338" max="14338" width="5.140625" style="152" customWidth="1"/>
    <col min="14339" max="14340" width="4.28515625" style="152" customWidth="1"/>
    <col min="14341" max="14341" width="8.5703125" style="152" customWidth="1"/>
    <col min="14342" max="14342" width="6.7109375" style="152" customWidth="1"/>
    <col min="14343" max="14343" width="11.28515625" style="152" customWidth="1"/>
    <col min="14344" max="14344" width="12.28515625" style="152" customWidth="1"/>
    <col min="14345" max="14591" width="9.140625" style="152"/>
    <col min="14592" max="14592" width="3.5703125" style="152" customWidth="1"/>
    <col min="14593" max="14593" width="40.85546875" style="152" customWidth="1"/>
    <col min="14594" max="14594" width="5.140625" style="152" customWidth="1"/>
    <col min="14595" max="14596" width="4.28515625" style="152" customWidth="1"/>
    <col min="14597" max="14597" width="8.5703125" style="152" customWidth="1"/>
    <col min="14598" max="14598" width="6.7109375" style="152" customWidth="1"/>
    <col min="14599" max="14599" width="11.28515625" style="152" customWidth="1"/>
    <col min="14600" max="14600" width="12.28515625" style="152" customWidth="1"/>
    <col min="14601" max="14847" width="9.140625" style="152"/>
    <col min="14848" max="14848" width="3.5703125" style="152" customWidth="1"/>
    <col min="14849" max="14849" width="40.85546875" style="152" customWidth="1"/>
    <col min="14850" max="14850" width="5.140625" style="152" customWidth="1"/>
    <col min="14851" max="14852" width="4.28515625" style="152" customWidth="1"/>
    <col min="14853" max="14853" width="8.5703125" style="152" customWidth="1"/>
    <col min="14854" max="14854" width="6.7109375" style="152" customWidth="1"/>
    <col min="14855" max="14855" width="11.28515625" style="152" customWidth="1"/>
    <col min="14856" max="14856" width="12.28515625" style="152" customWidth="1"/>
    <col min="14857" max="15103" width="9.140625" style="152"/>
    <col min="15104" max="15104" width="3.5703125" style="152" customWidth="1"/>
    <col min="15105" max="15105" width="40.85546875" style="152" customWidth="1"/>
    <col min="15106" max="15106" width="5.140625" style="152" customWidth="1"/>
    <col min="15107" max="15108" width="4.28515625" style="152" customWidth="1"/>
    <col min="15109" max="15109" width="8.5703125" style="152" customWidth="1"/>
    <col min="15110" max="15110" width="6.7109375" style="152" customWidth="1"/>
    <col min="15111" max="15111" width="11.28515625" style="152" customWidth="1"/>
    <col min="15112" max="15112" width="12.28515625" style="152" customWidth="1"/>
    <col min="15113" max="15359" width="9.140625" style="152"/>
    <col min="15360" max="15360" width="3.5703125" style="152" customWidth="1"/>
    <col min="15361" max="15361" width="40.85546875" style="152" customWidth="1"/>
    <col min="15362" max="15362" width="5.140625" style="152" customWidth="1"/>
    <col min="15363" max="15364" width="4.28515625" style="152" customWidth="1"/>
    <col min="15365" max="15365" width="8.5703125" style="152" customWidth="1"/>
    <col min="15366" max="15366" width="6.7109375" style="152" customWidth="1"/>
    <col min="15367" max="15367" width="11.28515625" style="152" customWidth="1"/>
    <col min="15368" max="15368" width="12.28515625" style="152" customWidth="1"/>
    <col min="15369" max="15615" width="9.140625" style="152"/>
    <col min="15616" max="15616" width="3.5703125" style="152" customWidth="1"/>
    <col min="15617" max="15617" width="40.85546875" style="152" customWidth="1"/>
    <col min="15618" max="15618" width="5.140625" style="152" customWidth="1"/>
    <col min="15619" max="15620" width="4.28515625" style="152" customWidth="1"/>
    <col min="15621" max="15621" width="8.5703125" style="152" customWidth="1"/>
    <col min="15622" max="15622" width="6.7109375" style="152" customWidth="1"/>
    <col min="15623" max="15623" width="11.28515625" style="152" customWidth="1"/>
    <col min="15624" max="15624" width="12.28515625" style="152" customWidth="1"/>
    <col min="15625" max="15871" width="9.140625" style="152"/>
    <col min="15872" max="15872" width="3.5703125" style="152" customWidth="1"/>
    <col min="15873" max="15873" width="40.85546875" style="152" customWidth="1"/>
    <col min="15874" max="15874" width="5.140625" style="152" customWidth="1"/>
    <col min="15875" max="15876" width="4.28515625" style="152" customWidth="1"/>
    <col min="15877" max="15877" width="8.5703125" style="152" customWidth="1"/>
    <col min="15878" max="15878" width="6.7109375" style="152" customWidth="1"/>
    <col min="15879" max="15879" width="11.28515625" style="152" customWidth="1"/>
    <col min="15880" max="15880" width="12.28515625" style="152" customWidth="1"/>
    <col min="15881" max="16127" width="9.140625" style="152"/>
    <col min="16128" max="16128" width="3.5703125" style="152" customWidth="1"/>
    <col min="16129" max="16129" width="40.85546875" style="152" customWidth="1"/>
    <col min="16130" max="16130" width="5.140625" style="152" customWidth="1"/>
    <col min="16131" max="16132" width="4.28515625" style="152" customWidth="1"/>
    <col min="16133" max="16133" width="8.5703125" style="152" customWidth="1"/>
    <col min="16134" max="16134" width="6.7109375" style="152" customWidth="1"/>
    <col min="16135" max="16135" width="11.28515625" style="152" customWidth="1"/>
    <col min="16136" max="16136" width="12.28515625" style="152" customWidth="1"/>
    <col min="16137" max="16384" width="9.140625" style="152"/>
  </cols>
  <sheetData>
    <row r="1" spans="1:11" s="138" customFormat="1" ht="75" customHeight="1">
      <c r="A1" s="135"/>
      <c r="B1" s="136"/>
      <c r="C1" s="136"/>
      <c r="D1" s="137"/>
      <c r="E1" s="250" t="s">
        <v>382</v>
      </c>
      <c r="F1" s="250"/>
      <c r="G1" s="250"/>
      <c r="H1" s="250"/>
      <c r="I1" s="238"/>
      <c r="J1" s="238"/>
      <c r="K1" s="238"/>
    </row>
    <row r="2" spans="1:11" s="138" customFormat="1" ht="66" customHeight="1">
      <c r="A2" s="251" t="s">
        <v>364</v>
      </c>
      <c r="B2" s="251"/>
      <c r="C2" s="251"/>
      <c r="D2" s="251"/>
      <c r="E2" s="251"/>
      <c r="F2" s="251"/>
      <c r="G2" s="251"/>
      <c r="H2" s="251"/>
      <c r="I2" s="238"/>
      <c r="J2" s="238"/>
      <c r="K2" s="238"/>
    </row>
    <row r="3" spans="1:11" s="138" customFormat="1" ht="16.5" customHeight="1">
      <c r="A3" s="135"/>
      <c r="B3" s="136"/>
      <c r="C3" s="136"/>
      <c r="D3" s="137"/>
      <c r="E3" s="137"/>
      <c r="F3" s="137"/>
      <c r="G3" s="139"/>
      <c r="H3" s="137"/>
      <c r="I3" s="137"/>
      <c r="J3" s="137" t="s">
        <v>346</v>
      </c>
    </row>
    <row r="4" spans="1:11" s="138" customFormat="1" ht="16.5" customHeight="1">
      <c r="A4" s="243" t="s">
        <v>197</v>
      </c>
      <c r="B4" s="244" t="s">
        <v>198</v>
      </c>
      <c r="C4" s="258" t="s">
        <v>379</v>
      </c>
      <c r="D4" s="245" t="s">
        <v>199</v>
      </c>
      <c r="E4" s="245" t="s">
        <v>200</v>
      </c>
      <c r="F4" s="245" t="s">
        <v>201</v>
      </c>
      <c r="G4" s="245" t="s">
        <v>202</v>
      </c>
      <c r="H4" s="254" t="s">
        <v>337</v>
      </c>
      <c r="I4" s="254" t="s">
        <v>341</v>
      </c>
      <c r="J4" s="234" t="s">
        <v>269</v>
      </c>
    </row>
    <row r="5" spans="1:11" s="140" customFormat="1" ht="63" customHeight="1">
      <c r="A5" s="243"/>
      <c r="B5" s="244"/>
      <c r="C5" s="259"/>
      <c r="D5" s="245"/>
      <c r="E5" s="245"/>
      <c r="F5" s="245"/>
      <c r="G5" s="245"/>
      <c r="H5" s="236"/>
      <c r="I5" s="236"/>
      <c r="J5" s="236"/>
    </row>
    <row r="6" spans="1:11" s="142" customFormat="1" ht="15.75">
      <c r="A6" s="200">
        <v>1</v>
      </c>
      <c r="B6" s="201">
        <v>2</v>
      </c>
      <c r="C6" s="201"/>
      <c r="D6" s="202" t="s">
        <v>203</v>
      </c>
      <c r="E6" s="202" t="s">
        <v>204</v>
      </c>
      <c r="F6" s="202" t="s">
        <v>205</v>
      </c>
      <c r="G6" s="202" t="s">
        <v>206</v>
      </c>
      <c r="H6" s="66">
        <v>8</v>
      </c>
      <c r="I6" s="66">
        <v>9</v>
      </c>
      <c r="J6" s="66">
        <v>10</v>
      </c>
    </row>
    <row r="7" spans="1:11" s="142" customFormat="1" ht="15.75">
      <c r="A7" s="200"/>
      <c r="B7" s="73" t="s">
        <v>259</v>
      </c>
      <c r="C7" s="202" t="s">
        <v>260</v>
      </c>
      <c r="D7" s="202"/>
      <c r="E7" s="202"/>
      <c r="F7" s="202"/>
      <c r="G7" s="202"/>
      <c r="H7" s="70">
        <f>H8</f>
        <v>1878.72</v>
      </c>
      <c r="I7" s="70">
        <f t="shared" ref="I7" si="0">I8</f>
        <v>-9</v>
      </c>
      <c r="J7" s="70">
        <f>J8</f>
        <v>1869.72</v>
      </c>
    </row>
    <row r="8" spans="1:11" s="142" customFormat="1" ht="15.75">
      <c r="A8" s="200">
        <v>1</v>
      </c>
      <c r="B8" s="73" t="s">
        <v>261</v>
      </c>
      <c r="C8" s="202" t="s">
        <v>260</v>
      </c>
      <c r="D8" s="202" t="s">
        <v>104</v>
      </c>
      <c r="E8" s="202" t="s">
        <v>235</v>
      </c>
      <c r="F8" s="202"/>
      <c r="G8" s="202"/>
      <c r="H8" s="35">
        <f>H9+H13+H27+H29+H31</f>
        <v>1878.72</v>
      </c>
      <c r="I8" s="35">
        <f>I9+I13+I29+I31</f>
        <v>-9</v>
      </c>
      <c r="J8" s="35">
        <f>J9+J13+J29+J31</f>
        <v>1869.72</v>
      </c>
    </row>
    <row r="9" spans="1:11" s="142" customFormat="1" ht="31.5">
      <c r="A9" s="200" t="s">
        <v>208</v>
      </c>
      <c r="B9" s="73" t="s">
        <v>209</v>
      </c>
      <c r="C9" s="202" t="s">
        <v>260</v>
      </c>
      <c r="D9" s="202" t="s">
        <v>104</v>
      </c>
      <c r="E9" s="202" t="s">
        <v>210</v>
      </c>
      <c r="F9" s="58" t="s">
        <v>279</v>
      </c>
      <c r="G9" s="202"/>
      <c r="H9" s="35">
        <f>H10</f>
        <v>445.02</v>
      </c>
      <c r="I9" s="35">
        <v>0</v>
      </c>
      <c r="J9" s="70">
        <f t="shared" ref="J9:J23" si="1">H9+I9</f>
        <v>445.02</v>
      </c>
    </row>
    <row r="10" spans="1:11" s="142" customFormat="1" ht="15.75">
      <c r="A10" s="60"/>
      <c r="B10" s="77" t="s">
        <v>211</v>
      </c>
      <c r="C10" s="88" t="s">
        <v>260</v>
      </c>
      <c r="D10" s="58" t="s">
        <v>104</v>
      </c>
      <c r="E10" s="58" t="s">
        <v>210</v>
      </c>
      <c r="F10" s="58" t="s">
        <v>279</v>
      </c>
      <c r="G10" s="74"/>
      <c r="H10" s="37">
        <f>H11+H12</f>
        <v>445.02</v>
      </c>
      <c r="I10" s="37">
        <v>0</v>
      </c>
      <c r="J10" s="70">
        <f t="shared" si="1"/>
        <v>445.02</v>
      </c>
    </row>
    <row r="11" spans="1:11" s="142" customFormat="1" ht="31.5">
      <c r="A11" s="60"/>
      <c r="B11" s="75" t="s">
        <v>212</v>
      </c>
      <c r="C11" s="89" t="s">
        <v>260</v>
      </c>
      <c r="D11" s="76" t="s">
        <v>104</v>
      </c>
      <c r="E11" s="76" t="s">
        <v>210</v>
      </c>
      <c r="F11" s="76" t="s">
        <v>279</v>
      </c>
      <c r="G11" s="76" t="s">
        <v>213</v>
      </c>
      <c r="H11" s="64">
        <v>341.8</v>
      </c>
      <c r="I11" s="64"/>
      <c r="J11" s="64">
        <f t="shared" si="1"/>
        <v>341.8</v>
      </c>
    </row>
    <row r="12" spans="1:11" s="142" customFormat="1" ht="45.75" customHeight="1">
      <c r="A12" s="60"/>
      <c r="B12" s="75" t="s">
        <v>214</v>
      </c>
      <c r="C12" s="89" t="s">
        <v>260</v>
      </c>
      <c r="D12" s="76" t="s">
        <v>104</v>
      </c>
      <c r="E12" s="76" t="s">
        <v>210</v>
      </c>
      <c r="F12" s="76" t="s">
        <v>279</v>
      </c>
      <c r="G12" s="76" t="s">
        <v>215</v>
      </c>
      <c r="H12" s="64">
        <v>103.22</v>
      </c>
      <c r="I12" s="64"/>
      <c r="J12" s="64">
        <f t="shared" si="1"/>
        <v>103.22</v>
      </c>
    </row>
    <row r="13" spans="1:11" s="142" customFormat="1" ht="47.25" customHeight="1">
      <c r="A13" s="200" t="s">
        <v>216</v>
      </c>
      <c r="B13" s="189" t="s">
        <v>262</v>
      </c>
      <c r="C13" s="200" t="s">
        <v>260</v>
      </c>
      <c r="D13" s="202" t="s">
        <v>104</v>
      </c>
      <c r="E13" s="202" t="s">
        <v>217</v>
      </c>
      <c r="F13" s="202" t="s">
        <v>280</v>
      </c>
      <c r="G13" s="202"/>
      <c r="H13" s="35">
        <f>H14+H18+H23</f>
        <v>1358.7</v>
      </c>
      <c r="I13" s="35">
        <f>I14+I18+I27</f>
        <v>-25</v>
      </c>
      <c r="J13" s="70">
        <f>J14+J18+J23+J27</f>
        <v>1343.7</v>
      </c>
    </row>
    <row r="14" spans="1:11" s="123" customFormat="1" ht="37.5" customHeight="1">
      <c r="A14" s="60"/>
      <c r="B14" s="75" t="s">
        <v>220</v>
      </c>
      <c r="C14" s="89" t="s">
        <v>260</v>
      </c>
      <c r="D14" s="76" t="s">
        <v>104</v>
      </c>
      <c r="E14" s="76" t="s">
        <v>217</v>
      </c>
      <c r="F14" s="79" t="s">
        <v>280</v>
      </c>
      <c r="G14" s="76"/>
      <c r="H14" s="36">
        <f>H16+H17</f>
        <v>693</v>
      </c>
      <c r="I14" s="36">
        <v>0</v>
      </c>
      <c r="J14" s="64">
        <f t="shared" si="1"/>
        <v>693</v>
      </c>
    </row>
    <row r="15" spans="1:11" s="142" customFormat="1" ht="31.5" hidden="1" customHeight="1">
      <c r="A15" s="143"/>
      <c r="B15" s="75" t="s">
        <v>289</v>
      </c>
      <c r="C15" s="89"/>
      <c r="D15" s="76" t="s">
        <v>104</v>
      </c>
      <c r="E15" s="76" t="s">
        <v>217</v>
      </c>
      <c r="F15" s="79" t="s">
        <v>280</v>
      </c>
      <c r="G15" s="76" t="s">
        <v>213</v>
      </c>
      <c r="H15" s="64">
        <v>532</v>
      </c>
      <c r="I15" s="64"/>
      <c r="J15" s="70">
        <f t="shared" si="1"/>
        <v>532</v>
      </c>
    </row>
    <row r="16" spans="1:11" s="142" customFormat="1" ht="46.5" customHeight="1">
      <c r="A16" s="143"/>
      <c r="B16" s="75" t="s">
        <v>289</v>
      </c>
      <c r="C16" s="89" t="s">
        <v>260</v>
      </c>
      <c r="D16" s="76" t="s">
        <v>104</v>
      </c>
      <c r="E16" s="76" t="s">
        <v>217</v>
      </c>
      <c r="F16" s="79" t="s">
        <v>280</v>
      </c>
      <c r="G16" s="76" t="s">
        <v>213</v>
      </c>
      <c r="H16" s="64">
        <v>532</v>
      </c>
      <c r="I16" s="64"/>
      <c r="J16" s="64">
        <f t="shared" si="1"/>
        <v>532</v>
      </c>
    </row>
    <row r="17" spans="1:10" s="142" customFormat="1" ht="67.5" customHeight="1">
      <c r="A17" s="143"/>
      <c r="B17" s="75" t="s">
        <v>288</v>
      </c>
      <c r="C17" s="89" t="s">
        <v>260</v>
      </c>
      <c r="D17" s="76" t="s">
        <v>104</v>
      </c>
      <c r="E17" s="76" t="s">
        <v>217</v>
      </c>
      <c r="F17" s="79" t="s">
        <v>280</v>
      </c>
      <c r="G17" s="76" t="s">
        <v>215</v>
      </c>
      <c r="H17" s="64">
        <v>161</v>
      </c>
      <c r="I17" s="64"/>
      <c r="J17" s="64">
        <f>H17+I17</f>
        <v>161</v>
      </c>
    </row>
    <row r="18" spans="1:10" s="142" customFormat="1" ht="38.25" customHeight="1">
      <c r="A18" s="88" t="s">
        <v>276</v>
      </c>
      <c r="B18" s="77" t="s">
        <v>221</v>
      </c>
      <c r="C18" s="88" t="s">
        <v>260</v>
      </c>
      <c r="D18" s="58" t="s">
        <v>104</v>
      </c>
      <c r="E18" s="58" t="s">
        <v>217</v>
      </c>
      <c r="F18" s="78" t="s">
        <v>282</v>
      </c>
      <c r="G18" s="58"/>
      <c r="H18" s="37">
        <f>H19+H20+H21+H22</f>
        <v>421.2</v>
      </c>
      <c r="I18" s="37">
        <f>I19+I20+I21+I22</f>
        <v>-20</v>
      </c>
      <c r="J18" s="70">
        <f>J19+J20+J21+J22</f>
        <v>401.2</v>
      </c>
    </row>
    <row r="19" spans="1:10" s="142" customFormat="1" ht="31.5">
      <c r="A19" s="143"/>
      <c r="B19" s="75" t="s">
        <v>222</v>
      </c>
      <c r="C19" s="89" t="s">
        <v>260</v>
      </c>
      <c r="D19" s="76" t="s">
        <v>104</v>
      </c>
      <c r="E19" s="76" t="s">
        <v>217</v>
      </c>
      <c r="F19" s="79" t="s">
        <v>282</v>
      </c>
      <c r="G19" s="76" t="s">
        <v>223</v>
      </c>
      <c r="H19" s="64">
        <v>12</v>
      </c>
      <c r="I19" s="64"/>
      <c r="J19" s="64">
        <f t="shared" si="1"/>
        <v>12</v>
      </c>
    </row>
    <row r="20" spans="1:10" s="142" customFormat="1" ht="31.5">
      <c r="A20" s="143"/>
      <c r="B20" s="75" t="s">
        <v>224</v>
      </c>
      <c r="C20" s="89" t="s">
        <v>260</v>
      </c>
      <c r="D20" s="76" t="s">
        <v>104</v>
      </c>
      <c r="E20" s="76" t="s">
        <v>217</v>
      </c>
      <c r="F20" s="79" t="s">
        <v>282</v>
      </c>
      <c r="G20" s="76" t="s">
        <v>225</v>
      </c>
      <c r="H20" s="64">
        <v>369.2</v>
      </c>
      <c r="I20" s="64"/>
      <c r="J20" s="64">
        <f t="shared" si="1"/>
        <v>369.2</v>
      </c>
    </row>
    <row r="21" spans="1:10" s="142" customFormat="1" ht="19.5" customHeight="1">
      <c r="A21" s="143"/>
      <c r="B21" s="75" t="s">
        <v>226</v>
      </c>
      <c r="C21" s="89" t="s">
        <v>260</v>
      </c>
      <c r="D21" s="76" t="s">
        <v>104</v>
      </c>
      <c r="E21" s="76" t="s">
        <v>217</v>
      </c>
      <c r="F21" s="79" t="s">
        <v>282</v>
      </c>
      <c r="G21" s="76" t="s">
        <v>227</v>
      </c>
      <c r="H21" s="64">
        <v>25</v>
      </c>
      <c r="I21" s="80">
        <v>-15</v>
      </c>
      <c r="J21" s="64">
        <f t="shared" si="1"/>
        <v>10</v>
      </c>
    </row>
    <row r="22" spans="1:10" s="142" customFormat="1" ht="25.5" customHeight="1">
      <c r="A22" s="143"/>
      <c r="B22" s="75" t="s">
        <v>228</v>
      </c>
      <c r="C22" s="89" t="s">
        <v>260</v>
      </c>
      <c r="D22" s="76" t="s">
        <v>104</v>
      </c>
      <c r="E22" s="76" t="s">
        <v>217</v>
      </c>
      <c r="F22" s="79" t="s">
        <v>282</v>
      </c>
      <c r="G22" s="76" t="s">
        <v>229</v>
      </c>
      <c r="H22" s="64">
        <v>15</v>
      </c>
      <c r="I22" s="80">
        <v>-5</v>
      </c>
      <c r="J22" s="64">
        <f t="shared" si="1"/>
        <v>10</v>
      </c>
    </row>
    <row r="23" spans="1:10" s="142" customFormat="1" ht="38.25" customHeight="1">
      <c r="A23" s="88" t="s">
        <v>277</v>
      </c>
      <c r="B23" s="77" t="s">
        <v>220</v>
      </c>
      <c r="C23" s="88" t="s">
        <v>260</v>
      </c>
      <c r="D23" s="58" t="s">
        <v>104</v>
      </c>
      <c r="E23" s="58" t="s">
        <v>217</v>
      </c>
      <c r="F23" s="58" t="s">
        <v>281</v>
      </c>
      <c r="G23" s="76"/>
      <c r="H23" s="70">
        <f>H24+H25</f>
        <v>244.5</v>
      </c>
      <c r="I23" s="70">
        <f>I24+I25</f>
        <v>0</v>
      </c>
      <c r="J23" s="70">
        <f t="shared" si="1"/>
        <v>244.5</v>
      </c>
    </row>
    <row r="24" spans="1:10" s="142" customFormat="1" ht="48.75" customHeight="1">
      <c r="A24" s="143"/>
      <c r="B24" s="75" t="s">
        <v>290</v>
      </c>
      <c r="C24" s="89" t="s">
        <v>260</v>
      </c>
      <c r="D24" s="76" t="s">
        <v>104</v>
      </c>
      <c r="E24" s="79" t="s">
        <v>217</v>
      </c>
      <c r="F24" s="76" t="s">
        <v>281</v>
      </c>
      <c r="G24" s="76" t="s">
        <v>213</v>
      </c>
      <c r="H24" s="64">
        <v>187.8</v>
      </c>
      <c r="I24" s="64"/>
      <c r="J24" s="64">
        <f>H24+I24</f>
        <v>187.8</v>
      </c>
    </row>
    <row r="25" spans="1:10" s="142" customFormat="1" ht="20.25" customHeight="1">
      <c r="A25" s="252"/>
      <c r="B25" s="246" t="s">
        <v>291</v>
      </c>
      <c r="C25" s="212" t="s">
        <v>260</v>
      </c>
      <c r="D25" s="248" t="s">
        <v>104</v>
      </c>
      <c r="E25" s="248" t="s">
        <v>217</v>
      </c>
      <c r="F25" s="248" t="s">
        <v>281</v>
      </c>
      <c r="G25" s="248" t="s">
        <v>215</v>
      </c>
      <c r="H25" s="255">
        <v>56.7</v>
      </c>
      <c r="I25" s="255"/>
      <c r="J25" s="255">
        <f>H25+I25</f>
        <v>56.7</v>
      </c>
    </row>
    <row r="26" spans="1:10" s="142" customFormat="1" ht="60" customHeight="1">
      <c r="A26" s="253"/>
      <c r="B26" s="247"/>
      <c r="C26" s="213"/>
      <c r="D26" s="249"/>
      <c r="E26" s="249"/>
      <c r="F26" s="249"/>
      <c r="G26" s="249"/>
      <c r="H26" s="256"/>
      <c r="I26" s="256"/>
      <c r="J26" s="256"/>
    </row>
    <row r="27" spans="1:10" s="142" customFormat="1" ht="49.5" customHeight="1">
      <c r="A27" s="88" t="s">
        <v>376</v>
      </c>
      <c r="B27" s="81" t="s">
        <v>293</v>
      </c>
      <c r="C27" s="214" t="s">
        <v>260</v>
      </c>
      <c r="D27" s="82" t="s">
        <v>104</v>
      </c>
      <c r="E27" s="82" t="s">
        <v>217</v>
      </c>
      <c r="F27" s="82" t="s">
        <v>296</v>
      </c>
      <c r="G27" s="82"/>
      <c r="H27" s="83">
        <f>H28</f>
        <v>10</v>
      </c>
      <c r="I27" s="83">
        <f>I28</f>
        <v>-5</v>
      </c>
      <c r="J27" s="83">
        <f>H27+I27</f>
        <v>5</v>
      </c>
    </row>
    <row r="28" spans="1:10" s="142" customFormat="1" ht="47.25">
      <c r="A28" s="200"/>
      <c r="B28" s="203" t="s">
        <v>294</v>
      </c>
      <c r="C28" s="213" t="s">
        <v>260</v>
      </c>
      <c r="D28" s="205" t="s">
        <v>104</v>
      </c>
      <c r="E28" s="205" t="s">
        <v>217</v>
      </c>
      <c r="F28" s="205" t="s">
        <v>295</v>
      </c>
      <c r="G28" s="205" t="s">
        <v>225</v>
      </c>
      <c r="H28" s="198">
        <v>10</v>
      </c>
      <c r="I28" s="198">
        <v>-5</v>
      </c>
      <c r="J28" s="198">
        <f t="shared" ref="J28:J30" si="2">H28+I28</f>
        <v>5</v>
      </c>
    </row>
    <row r="29" spans="1:10" s="142" customFormat="1" ht="23.25" customHeight="1">
      <c r="A29" s="202" t="s">
        <v>377</v>
      </c>
      <c r="B29" s="127" t="s">
        <v>349</v>
      </c>
      <c r="C29" s="65">
        <v>801</v>
      </c>
      <c r="D29" s="202" t="s">
        <v>104</v>
      </c>
      <c r="E29" s="202" t="s">
        <v>232</v>
      </c>
      <c r="F29" s="202"/>
      <c r="G29" s="87"/>
      <c r="H29" s="86">
        <f>H30</f>
        <v>50</v>
      </c>
      <c r="I29" s="86">
        <f t="shared" ref="I29:J29" si="3">I30</f>
        <v>16</v>
      </c>
      <c r="J29" s="86">
        <f t="shared" si="3"/>
        <v>66</v>
      </c>
    </row>
    <row r="30" spans="1:10" s="142" customFormat="1" ht="31.5">
      <c r="A30" s="200"/>
      <c r="B30" s="75" t="s">
        <v>310</v>
      </c>
      <c r="C30" s="89" t="s">
        <v>260</v>
      </c>
      <c r="D30" s="71" t="s">
        <v>104</v>
      </c>
      <c r="E30" s="71" t="s">
        <v>232</v>
      </c>
      <c r="F30" s="71" t="s">
        <v>309</v>
      </c>
      <c r="G30" s="71" t="s">
        <v>233</v>
      </c>
      <c r="H30" s="64">
        <v>50</v>
      </c>
      <c r="I30" s="64">
        <v>16</v>
      </c>
      <c r="J30" s="198">
        <f t="shared" si="2"/>
        <v>66</v>
      </c>
    </row>
    <row r="31" spans="1:10" s="142" customFormat="1" ht="22.5" customHeight="1">
      <c r="A31" s="200" t="s">
        <v>378</v>
      </c>
      <c r="B31" s="77" t="s">
        <v>120</v>
      </c>
      <c r="C31" s="88" t="s">
        <v>260</v>
      </c>
      <c r="D31" s="202" t="s">
        <v>104</v>
      </c>
      <c r="E31" s="202" t="s">
        <v>336</v>
      </c>
      <c r="F31" s="202"/>
      <c r="G31" s="202"/>
      <c r="H31" s="70">
        <f t="shared" ref="H31:J32" si="4">H32</f>
        <v>15</v>
      </c>
      <c r="I31" s="70">
        <f t="shared" si="4"/>
        <v>0</v>
      </c>
      <c r="J31" s="70">
        <f t="shared" si="4"/>
        <v>15</v>
      </c>
    </row>
    <row r="32" spans="1:10" s="142" customFormat="1" ht="54.75" customHeight="1">
      <c r="A32" s="200"/>
      <c r="B32" s="75" t="s">
        <v>343</v>
      </c>
      <c r="C32" s="89" t="s">
        <v>260</v>
      </c>
      <c r="D32" s="71" t="s">
        <v>104</v>
      </c>
      <c r="E32" s="71" t="s">
        <v>336</v>
      </c>
      <c r="F32" s="71" t="s">
        <v>342</v>
      </c>
      <c r="G32" s="71"/>
      <c r="H32" s="64">
        <f t="shared" si="4"/>
        <v>15</v>
      </c>
      <c r="I32" s="64">
        <f t="shared" si="4"/>
        <v>0</v>
      </c>
      <c r="J32" s="64">
        <f t="shared" si="4"/>
        <v>15</v>
      </c>
    </row>
    <row r="33" spans="1:10" s="142" customFormat="1" ht="31.5">
      <c r="A33" s="200"/>
      <c r="B33" s="75" t="s">
        <v>224</v>
      </c>
      <c r="C33" s="89" t="s">
        <v>260</v>
      </c>
      <c r="D33" s="71" t="s">
        <v>104</v>
      </c>
      <c r="E33" s="71" t="s">
        <v>336</v>
      </c>
      <c r="F33" s="71" t="s">
        <v>342</v>
      </c>
      <c r="G33" s="71" t="s">
        <v>225</v>
      </c>
      <c r="H33" s="64">
        <v>15</v>
      </c>
      <c r="I33" s="64">
        <v>0</v>
      </c>
      <c r="J33" s="64">
        <f>H33+I33</f>
        <v>15</v>
      </c>
    </row>
    <row r="34" spans="1:10" s="142" customFormat="1" ht="15.75">
      <c r="A34" s="200" t="s">
        <v>263</v>
      </c>
      <c r="B34" s="84" t="s">
        <v>234</v>
      </c>
      <c r="C34" s="200" t="s">
        <v>260</v>
      </c>
      <c r="D34" s="200" t="s">
        <v>210</v>
      </c>
      <c r="E34" s="200" t="s">
        <v>235</v>
      </c>
      <c r="F34" s="200"/>
      <c r="G34" s="200"/>
      <c r="H34" s="35">
        <f>H35</f>
        <v>104.28999999999999</v>
      </c>
      <c r="I34" s="35">
        <v>0</v>
      </c>
      <c r="J34" s="35">
        <f>H34+I34</f>
        <v>104.28999999999999</v>
      </c>
    </row>
    <row r="35" spans="1:10" s="142" customFormat="1" ht="47.25">
      <c r="A35" s="200" t="s">
        <v>319</v>
      </c>
      <c r="B35" s="67" t="s">
        <v>350</v>
      </c>
      <c r="C35" s="66">
        <v>801</v>
      </c>
      <c r="D35" s="58" t="s">
        <v>210</v>
      </c>
      <c r="E35" s="58" t="s">
        <v>236</v>
      </c>
      <c r="F35" s="78" t="s">
        <v>283</v>
      </c>
      <c r="G35" s="78"/>
      <c r="H35" s="35">
        <f>H36+H37</f>
        <v>104.28999999999999</v>
      </c>
      <c r="I35" s="35"/>
      <c r="J35" s="35">
        <f>J34</f>
        <v>104.28999999999999</v>
      </c>
    </row>
    <row r="36" spans="1:10" s="140" customFormat="1" ht="36" customHeight="1">
      <c r="A36" s="200"/>
      <c r="B36" s="75" t="s">
        <v>212</v>
      </c>
      <c r="C36" s="89" t="s">
        <v>260</v>
      </c>
      <c r="D36" s="76" t="s">
        <v>210</v>
      </c>
      <c r="E36" s="76" t="s">
        <v>236</v>
      </c>
      <c r="F36" s="79" t="s">
        <v>283</v>
      </c>
      <c r="G36" s="79" t="s">
        <v>213</v>
      </c>
      <c r="H36" s="64">
        <v>80.099999999999994</v>
      </c>
      <c r="I36" s="64"/>
      <c r="J36" s="64">
        <f>H36+I36</f>
        <v>80.099999999999994</v>
      </c>
    </row>
    <row r="37" spans="1:10" s="140" customFormat="1" ht="48" customHeight="1">
      <c r="A37" s="200"/>
      <c r="B37" s="75" t="s">
        <v>214</v>
      </c>
      <c r="C37" s="89" t="s">
        <v>260</v>
      </c>
      <c r="D37" s="76" t="s">
        <v>210</v>
      </c>
      <c r="E37" s="76" t="s">
        <v>236</v>
      </c>
      <c r="F37" s="79" t="s">
        <v>283</v>
      </c>
      <c r="G37" s="79" t="s">
        <v>215</v>
      </c>
      <c r="H37" s="64">
        <v>24.19</v>
      </c>
      <c r="I37" s="64"/>
      <c r="J37" s="64">
        <f t="shared" ref="J37:J71" si="5">H37+I37</f>
        <v>24.19</v>
      </c>
    </row>
    <row r="38" spans="1:10" s="123" customFormat="1" ht="35.25" customHeight="1">
      <c r="A38" s="200">
        <v>3</v>
      </c>
      <c r="B38" s="90" t="s">
        <v>237</v>
      </c>
      <c r="C38" s="215">
        <v>801</v>
      </c>
      <c r="D38" s="58" t="s">
        <v>236</v>
      </c>
      <c r="E38" s="58" t="s">
        <v>235</v>
      </c>
      <c r="F38" s="78"/>
      <c r="G38" s="79"/>
      <c r="H38" s="37">
        <f>H39+H42+H47</f>
        <v>76</v>
      </c>
      <c r="I38" s="37">
        <f>I39</f>
        <v>14</v>
      </c>
      <c r="J38" s="70">
        <f t="shared" si="5"/>
        <v>90</v>
      </c>
    </row>
    <row r="39" spans="1:10" s="123" customFormat="1" ht="53.25" customHeight="1">
      <c r="A39" s="200" t="s">
        <v>320</v>
      </c>
      <c r="B39" s="91" t="s">
        <v>134</v>
      </c>
      <c r="C39" s="201">
        <v>801</v>
      </c>
      <c r="D39" s="202" t="s">
        <v>236</v>
      </c>
      <c r="E39" s="202" t="s">
        <v>238</v>
      </c>
      <c r="F39" s="71" t="s">
        <v>352</v>
      </c>
      <c r="G39" s="202"/>
      <c r="H39" s="35">
        <f t="shared" ref="H39:H40" si="6">H40</f>
        <v>5</v>
      </c>
      <c r="I39" s="35">
        <f>I40+I42+I47</f>
        <v>14</v>
      </c>
      <c r="J39" s="70">
        <f t="shared" si="5"/>
        <v>19</v>
      </c>
    </row>
    <row r="40" spans="1:10" s="123" customFormat="1" ht="63.75" customHeight="1">
      <c r="A40" s="60"/>
      <c r="B40" s="92" t="s">
        <v>311</v>
      </c>
      <c r="C40" s="216">
        <v>801</v>
      </c>
      <c r="D40" s="76" t="s">
        <v>236</v>
      </c>
      <c r="E40" s="76" t="s">
        <v>238</v>
      </c>
      <c r="F40" s="76" t="s">
        <v>302</v>
      </c>
      <c r="G40" s="76"/>
      <c r="H40" s="36">
        <f t="shared" si="6"/>
        <v>5</v>
      </c>
      <c r="I40" s="36"/>
      <c r="J40" s="64">
        <f t="shared" si="5"/>
        <v>5</v>
      </c>
    </row>
    <row r="41" spans="1:10" s="123" customFormat="1" ht="31.5">
      <c r="A41" s="200"/>
      <c r="B41" s="75" t="s">
        <v>224</v>
      </c>
      <c r="C41" s="89" t="s">
        <v>260</v>
      </c>
      <c r="D41" s="76" t="s">
        <v>236</v>
      </c>
      <c r="E41" s="76" t="s">
        <v>238</v>
      </c>
      <c r="F41" s="76" t="s">
        <v>284</v>
      </c>
      <c r="G41" s="76" t="s">
        <v>225</v>
      </c>
      <c r="H41" s="64">
        <v>5</v>
      </c>
      <c r="I41" s="64"/>
      <c r="J41" s="64">
        <f t="shared" si="5"/>
        <v>5</v>
      </c>
    </row>
    <row r="42" spans="1:10" s="123" customFormat="1" ht="21.75" customHeight="1">
      <c r="A42" s="200" t="s">
        <v>321</v>
      </c>
      <c r="B42" s="90" t="s">
        <v>136</v>
      </c>
      <c r="C42" s="215">
        <v>801</v>
      </c>
      <c r="D42" s="202" t="s">
        <v>236</v>
      </c>
      <c r="E42" s="202" t="s">
        <v>239</v>
      </c>
      <c r="F42" s="202"/>
      <c r="G42" s="76"/>
      <c r="H42" s="37">
        <f>H45</f>
        <v>42</v>
      </c>
      <c r="I42" s="37">
        <f>I43</f>
        <v>14</v>
      </c>
      <c r="J42" s="70">
        <f t="shared" si="5"/>
        <v>56</v>
      </c>
    </row>
    <row r="43" spans="1:10" s="142" customFormat="1" ht="48" customHeight="1">
      <c r="A43" s="89"/>
      <c r="B43" s="85" t="s">
        <v>297</v>
      </c>
      <c r="C43" s="217">
        <v>801</v>
      </c>
      <c r="D43" s="202" t="s">
        <v>236</v>
      </c>
      <c r="E43" s="202" t="s">
        <v>239</v>
      </c>
      <c r="F43" s="202" t="s">
        <v>285</v>
      </c>
      <c r="G43" s="76"/>
      <c r="H43" s="37">
        <f>H44</f>
        <v>42</v>
      </c>
      <c r="I43" s="37">
        <f>I44</f>
        <v>14</v>
      </c>
      <c r="J43" s="70">
        <f t="shared" si="5"/>
        <v>56</v>
      </c>
    </row>
    <row r="44" spans="1:10" s="142" customFormat="1" ht="24.75" customHeight="1">
      <c r="A44" s="89"/>
      <c r="B44" s="85" t="s">
        <v>298</v>
      </c>
      <c r="C44" s="217">
        <v>801</v>
      </c>
      <c r="D44" s="71" t="s">
        <v>236</v>
      </c>
      <c r="E44" s="71" t="s">
        <v>239</v>
      </c>
      <c r="F44" s="76" t="s">
        <v>285</v>
      </c>
      <c r="G44" s="76"/>
      <c r="H44" s="36">
        <f>H45</f>
        <v>42</v>
      </c>
      <c r="I44" s="36">
        <f>I45</f>
        <v>14</v>
      </c>
      <c r="J44" s="64">
        <f t="shared" si="5"/>
        <v>56</v>
      </c>
    </row>
    <row r="45" spans="1:10" s="142" customFormat="1" ht="24.75" customHeight="1">
      <c r="A45" s="88"/>
      <c r="B45" s="93" t="s">
        <v>299</v>
      </c>
      <c r="C45" s="218">
        <v>801</v>
      </c>
      <c r="D45" s="76" t="s">
        <v>236</v>
      </c>
      <c r="E45" s="76" t="s">
        <v>239</v>
      </c>
      <c r="F45" s="76" t="s">
        <v>285</v>
      </c>
      <c r="G45" s="76"/>
      <c r="H45" s="36">
        <f>H46</f>
        <v>42</v>
      </c>
      <c r="I45" s="36">
        <f>I46</f>
        <v>14</v>
      </c>
      <c r="J45" s="64">
        <f t="shared" si="5"/>
        <v>56</v>
      </c>
    </row>
    <row r="46" spans="1:10" s="142" customFormat="1" ht="47.25" customHeight="1">
      <c r="A46" s="88"/>
      <c r="B46" s="75" t="s">
        <v>224</v>
      </c>
      <c r="C46" s="89" t="s">
        <v>260</v>
      </c>
      <c r="D46" s="76" t="s">
        <v>236</v>
      </c>
      <c r="E46" s="76" t="s">
        <v>239</v>
      </c>
      <c r="F46" s="76" t="s">
        <v>285</v>
      </c>
      <c r="G46" s="76" t="s">
        <v>225</v>
      </c>
      <c r="H46" s="64">
        <v>42</v>
      </c>
      <c r="I46" s="64">
        <v>14</v>
      </c>
      <c r="J46" s="64">
        <f t="shared" si="5"/>
        <v>56</v>
      </c>
    </row>
    <row r="47" spans="1:10" s="142" customFormat="1" ht="34.5" customHeight="1">
      <c r="A47" s="88" t="s">
        <v>240</v>
      </c>
      <c r="B47" s="94" t="s">
        <v>241</v>
      </c>
      <c r="C47" s="219">
        <v>801</v>
      </c>
      <c r="D47" s="202" t="s">
        <v>236</v>
      </c>
      <c r="E47" s="202" t="s">
        <v>242</v>
      </c>
      <c r="F47" s="202"/>
      <c r="G47" s="76"/>
      <c r="H47" s="37">
        <f>H48+H50</f>
        <v>29</v>
      </c>
      <c r="I47" s="37">
        <v>0</v>
      </c>
      <c r="J47" s="70">
        <f t="shared" si="5"/>
        <v>29</v>
      </c>
    </row>
    <row r="48" spans="1:10" s="142" customFormat="1" ht="26.25" customHeight="1">
      <c r="A48" s="88"/>
      <c r="B48" s="95" t="s">
        <v>312</v>
      </c>
      <c r="C48" s="220">
        <v>801</v>
      </c>
      <c r="D48" s="71" t="s">
        <v>236</v>
      </c>
      <c r="E48" s="71" t="s">
        <v>242</v>
      </c>
      <c r="F48" s="71" t="s">
        <v>352</v>
      </c>
      <c r="G48" s="76"/>
      <c r="H48" s="36">
        <f>H49</f>
        <v>24</v>
      </c>
      <c r="I48" s="36"/>
      <c r="J48" s="64">
        <f t="shared" si="5"/>
        <v>24</v>
      </c>
    </row>
    <row r="49" spans="1:10" s="142" customFormat="1" ht="27" customHeight="1">
      <c r="A49" s="97"/>
      <c r="B49" s="95" t="s">
        <v>313</v>
      </c>
      <c r="C49" s="220">
        <v>801</v>
      </c>
      <c r="D49" s="71" t="s">
        <v>236</v>
      </c>
      <c r="E49" s="71" t="s">
        <v>242</v>
      </c>
      <c r="F49" s="71" t="s">
        <v>315</v>
      </c>
      <c r="G49" s="76" t="s">
        <v>314</v>
      </c>
      <c r="H49" s="36">
        <v>24</v>
      </c>
      <c r="I49" s="36"/>
      <c r="J49" s="64">
        <f t="shared" si="5"/>
        <v>24</v>
      </c>
    </row>
    <row r="50" spans="1:10" s="142" customFormat="1" ht="35.25" customHeight="1">
      <c r="A50" s="89"/>
      <c r="B50" s="95" t="s">
        <v>300</v>
      </c>
      <c r="C50" s="220">
        <v>801</v>
      </c>
      <c r="D50" s="76" t="s">
        <v>236</v>
      </c>
      <c r="E50" s="76" t="s">
        <v>242</v>
      </c>
      <c r="F50" s="76" t="s">
        <v>292</v>
      </c>
      <c r="G50" s="76" t="s">
        <v>225</v>
      </c>
      <c r="H50" s="64">
        <f>H51</f>
        <v>5</v>
      </c>
      <c r="I50" s="64"/>
      <c r="J50" s="64">
        <f t="shared" si="5"/>
        <v>5</v>
      </c>
    </row>
    <row r="51" spans="1:10" s="142" customFormat="1" ht="24" hidden="1" customHeight="1">
      <c r="A51" s="88">
        <v>4</v>
      </c>
      <c r="B51" s="95" t="s">
        <v>301</v>
      </c>
      <c r="C51" s="220"/>
      <c r="D51" s="76" t="s">
        <v>236</v>
      </c>
      <c r="E51" s="76" t="s">
        <v>242</v>
      </c>
      <c r="F51" s="76" t="s">
        <v>292</v>
      </c>
      <c r="G51" s="76" t="s">
        <v>225</v>
      </c>
      <c r="H51" s="64">
        <v>5</v>
      </c>
      <c r="I51" s="64"/>
      <c r="J51" s="64">
        <f t="shared" si="5"/>
        <v>5</v>
      </c>
    </row>
    <row r="52" spans="1:10" s="142" customFormat="1" ht="28.5" hidden="1" customHeight="1">
      <c r="A52" s="88" t="s">
        <v>243</v>
      </c>
      <c r="B52" s="90" t="s">
        <v>244</v>
      </c>
      <c r="C52" s="215"/>
      <c r="D52" s="58" t="s">
        <v>245</v>
      </c>
      <c r="E52" s="58" t="s">
        <v>235</v>
      </c>
      <c r="F52" s="58"/>
      <c r="G52" s="58"/>
      <c r="H52" s="37">
        <f>H53+H62</f>
        <v>71.7</v>
      </c>
      <c r="I52" s="37"/>
      <c r="J52" s="64">
        <f t="shared" si="5"/>
        <v>71.7</v>
      </c>
    </row>
    <row r="53" spans="1:10" s="142" customFormat="1" ht="50.25" hidden="1" customHeight="1">
      <c r="A53" s="97"/>
      <c r="B53" s="90" t="s">
        <v>148</v>
      </c>
      <c r="C53" s="215"/>
      <c r="D53" s="58" t="s">
        <v>245</v>
      </c>
      <c r="E53" s="58" t="s">
        <v>235</v>
      </c>
      <c r="F53" s="58"/>
      <c r="G53" s="58"/>
      <c r="H53" s="37">
        <f>H54</f>
        <v>1</v>
      </c>
      <c r="I53" s="37"/>
      <c r="J53" s="64">
        <f t="shared" si="5"/>
        <v>1</v>
      </c>
    </row>
    <row r="54" spans="1:10" s="142" customFormat="1" ht="50.25" hidden="1" customHeight="1">
      <c r="A54" s="97"/>
      <c r="B54" s="85" t="s">
        <v>303</v>
      </c>
      <c r="C54" s="217"/>
      <c r="D54" s="58" t="s">
        <v>245</v>
      </c>
      <c r="E54" s="58" t="s">
        <v>210</v>
      </c>
      <c r="F54" s="58" t="s">
        <v>304</v>
      </c>
      <c r="G54" s="58"/>
      <c r="H54" s="37">
        <f>H55</f>
        <v>1</v>
      </c>
      <c r="I54" s="37"/>
      <c r="J54" s="64">
        <f t="shared" si="5"/>
        <v>1</v>
      </c>
    </row>
    <row r="55" spans="1:10" s="142" customFormat="1" ht="25.5" hidden="1" customHeight="1">
      <c r="A55" s="89"/>
      <c r="B55" s="75" t="s">
        <v>224</v>
      </c>
      <c r="C55" s="89"/>
      <c r="D55" s="58" t="s">
        <v>245</v>
      </c>
      <c r="E55" s="58" t="s">
        <v>210</v>
      </c>
      <c r="F55" s="58" t="s">
        <v>304</v>
      </c>
      <c r="G55" s="58" t="s">
        <v>225</v>
      </c>
      <c r="H55" s="37">
        <v>1</v>
      </c>
      <c r="I55" s="37"/>
      <c r="J55" s="64">
        <f t="shared" si="5"/>
        <v>1</v>
      </c>
    </row>
    <row r="56" spans="1:10" s="142" customFormat="1" ht="25.5" customHeight="1">
      <c r="A56" s="88" t="s">
        <v>338</v>
      </c>
      <c r="B56" s="161" t="s">
        <v>335</v>
      </c>
      <c r="C56" s="221" t="s">
        <v>260</v>
      </c>
      <c r="D56" s="58" t="s">
        <v>217</v>
      </c>
      <c r="E56" s="58"/>
      <c r="F56" s="58"/>
      <c r="G56" s="58"/>
      <c r="H56" s="37">
        <f>H57</f>
        <v>200</v>
      </c>
      <c r="I56" s="37">
        <f>I57+I60</f>
        <v>0.1</v>
      </c>
      <c r="J56" s="70">
        <f t="shared" si="5"/>
        <v>200.1</v>
      </c>
    </row>
    <row r="57" spans="1:10" s="142" customFormat="1" ht="25.5" customHeight="1">
      <c r="A57" s="88" t="s">
        <v>374</v>
      </c>
      <c r="B57" s="161" t="s">
        <v>195</v>
      </c>
      <c r="C57" s="221" t="s">
        <v>260</v>
      </c>
      <c r="D57" s="58" t="s">
        <v>217</v>
      </c>
      <c r="E57" s="58" t="s">
        <v>238</v>
      </c>
      <c r="F57" s="58"/>
      <c r="G57" s="58"/>
      <c r="H57" s="37">
        <f>H58</f>
        <v>200</v>
      </c>
      <c r="I57" s="37">
        <f>I58</f>
        <v>0</v>
      </c>
      <c r="J57" s="70">
        <f t="shared" si="5"/>
        <v>200</v>
      </c>
    </row>
    <row r="58" spans="1:10" s="142" customFormat="1" ht="32.25" customHeight="1">
      <c r="A58" s="88"/>
      <c r="B58" s="75" t="s">
        <v>339</v>
      </c>
      <c r="C58" s="89" t="s">
        <v>260</v>
      </c>
      <c r="D58" s="76" t="s">
        <v>217</v>
      </c>
      <c r="E58" s="76" t="s">
        <v>238</v>
      </c>
      <c r="F58" s="76" t="s">
        <v>340</v>
      </c>
      <c r="G58" s="76"/>
      <c r="H58" s="36">
        <f>H59</f>
        <v>200</v>
      </c>
      <c r="I58" s="36"/>
      <c r="J58" s="64">
        <f t="shared" si="5"/>
        <v>200</v>
      </c>
    </row>
    <row r="59" spans="1:10" s="142" customFormat="1" ht="32.25" customHeight="1">
      <c r="A59" s="88"/>
      <c r="B59" s="75" t="s">
        <v>224</v>
      </c>
      <c r="C59" s="89" t="s">
        <v>260</v>
      </c>
      <c r="D59" s="76" t="s">
        <v>217</v>
      </c>
      <c r="E59" s="76" t="s">
        <v>238</v>
      </c>
      <c r="F59" s="76" t="s">
        <v>340</v>
      </c>
      <c r="G59" s="76" t="s">
        <v>225</v>
      </c>
      <c r="H59" s="36">
        <v>200</v>
      </c>
      <c r="I59" s="36"/>
      <c r="J59" s="64">
        <f t="shared" si="5"/>
        <v>200</v>
      </c>
    </row>
    <row r="60" spans="1:10" s="142" customFormat="1" ht="52.5" customHeight="1">
      <c r="A60" s="88" t="s">
        <v>375</v>
      </c>
      <c r="B60" s="206" t="s">
        <v>367</v>
      </c>
      <c r="C60" s="222" t="s">
        <v>260</v>
      </c>
      <c r="D60" s="207" t="s">
        <v>217</v>
      </c>
      <c r="E60" s="207" t="s">
        <v>368</v>
      </c>
      <c r="F60" s="208" t="s">
        <v>369</v>
      </c>
      <c r="G60" s="76"/>
      <c r="H60" s="36">
        <f>H61</f>
        <v>0</v>
      </c>
      <c r="I60" s="36">
        <f>I61</f>
        <v>0.1</v>
      </c>
      <c r="J60" s="64">
        <f>J61</f>
        <v>0.1</v>
      </c>
    </row>
    <row r="61" spans="1:10" s="142" customFormat="1" ht="32.25" customHeight="1">
      <c r="A61" s="89"/>
      <c r="B61" s="209" t="s">
        <v>224</v>
      </c>
      <c r="C61" s="223" t="s">
        <v>260</v>
      </c>
      <c r="D61" s="210" t="s">
        <v>217</v>
      </c>
      <c r="E61" s="210" t="s">
        <v>368</v>
      </c>
      <c r="F61" s="211" t="s">
        <v>369</v>
      </c>
      <c r="G61" s="76" t="s">
        <v>225</v>
      </c>
      <c r="H61" s="36"/>
      <c r="I61" s="36">
        <v>0.1</v>
      </c>
      <c r="J61" s="64">
        <f>I61</f>
        <v>0.1</v>
      </c>
    </row>
    <row r="62" spans="1:10" s="142" customFormat="1" ht="15.75">
      <c r="A62" s="88">
        <v>5</v>
      </c>
      <c r="B62" s="199" t="s">
        <v>244</v>
      </c>
      <c r="C62" s="201">
        <v>801</v>
      </c>
      <c r="D62" s="202" t="s">
        <v>245</v>
      </c>
      <c r="E62" s="202"/>
      <c r="F62" s="202"/>
      <c r="G62" s="202"/>
      <c r="H62" s="35">
        <f>H63+H68</f>
        <v>70.7</v>
      </c>
      <c r="I62" s="35">
        <f>I63+I68</f>
        <v>2564.0425799999998</v>
      </c>
      <c r="J62" s="70">
        <f>J63+J68</f>
        <v>2634.7425800000001</v>
      </c>
    </row>
    <row r="63" spans="1:10" s="142" customFormat="1" ht="15.75">
      <c r="A63" s="88" t="s">
        <v>246</v>
      </c>
      <c r="B63" s="199" t="s">
        <v>148</v>
      </c>
      <c r="C63" s="201">
        <v>801</v>
      </c>
      <c r="D63" s="202" t="s">
        <v>245</v>
      </c>
      <c r="E63" s="202" t="s">
        <v>210</v>
      </c>
      <c r="F63" s="202"/>
      <c r="G63" s="202"/>
      <c r="H63" s="35">
        <f>H64+H66</f>
        <v>1</v>
      </c>
      <c r="I63" s="35">
        <f>I64+I66</f>
        <v>885.55200000000002</v>
      </c>
      <c r="J63" s="70">
        <f>J64+J66</f>
        <v>886.55200000000002</v>
      </c>
    </row>
    <row r="64" spans="1:10" s="123" customFormat="1" ht="31.5">
      <c r="A64" s="89"/>
      <c r="B64" s="102" t="s">
        <v>303</v>
      </c>
      <c r="C64" s="218">
        <v>801</v>
      </c>
      <c r="D64" s="71" t="s">
        <v>245</v>
      </c>
      <c r="E64" s="71" t="s">
        <v>210</v>
      </c>
      <c r="F64" s="71" t="s">
        <v>351</v>
      </c>
      <c r="G64" s="71"/>
      <c r="H64" s="61">
        <f>H65</f>
        <v>1</v>
      </c>
      <c r="I64" s="61">
        <f>I65</f>
        <v>-1</v>
      </c>
      <c r="J64" s="64">
        <f>H64+I64</f>
        <v>0</v>
      </c>
    </row>
    <row r="65" spans="1:10" s="142" customFormat="1" ht="31.5">
      <c r="A65" s="88"/>
      <c r="B65" s="102" t="s">
        <v>224</v>
      </c>
      <c r="C65" s="218">
        <v>801</v>
      </c>
      <c r="D65" s="71" t="s">
        <v>245</v>
      </c>
      <c r="E65" s="71" t="s">
        <v>210</v>
      </c>
      <c r="F65" s="71" t="s">
        <v>351</v>
      </c>
      <c r="G65" s="71" t="s">
        <v>225</v>
      </c>
      <c r="H65" s="61">
        <v>1</v>
      </c>
      <c r="I65" s="61">
        <v>-1</v>
      </c>
      <c r="J65" s="64">
        <f t="shared" si="5"/>
        <v>0</v>
      </c>
    </row>
    <row r="66" spans="1:10" s="142" customFormat="1" ht="15.75">
      <c r="A66" s="88" t="s">
        <v>322</v>
      </c>
      <c r="B66" s="199" t="s">
        <v>366</v>
      </c>
      <c r="C66" s="201">
        <v>801</v>
      </c>
      <c r="D66" s="202" t="s">
        <v>245</v>
      </c>
      <c r="E66" s="202" t="s">
        <v>210</v>
      </c>
      <c r="F66" s="202" t="s">
        <v>304</v>
      </c>
      <c r="G66" s="202"/>
      <c r="H66" s="35">
        <f>H67</f>
        <v>0</v>
      </c>
      <c r="I66" s="35">
        <f>I67</f>
        <v>886.55200000000002</v>
      </c>
      <c r="J66" s="70">
        <f>J67</f>
        <v>886.55200000000002</v>
      </c>
    </row>
    <row r="67" spans="1:10" s="142" customFormat="1" ht="31.5">
      <c r="A67" s="88"/>
      <c r="B67" s="102" t="s">
        <v>224</v>
      </c>
      <c r="C67" s="218">
        <v>801</v>
      </c>
      <c r="D67" s="71" t="s">
        <v>245</v>
      </c>
      <c r="E67" s="71" t="s">
        <v>210</v>
      </c>
      <c r="F67" s="71" t="s">
        <v>304</v>
      </c>
      <c r="G67" s="71" t="s">
        <v>225</v>
      </c>
      <c r="H67" s="61"/>
      <c r="I67" s="61">
        <v>886.55200000000002</v>
      </c>
      <c r="J67" s="64">
        <f>H67+I67</f>
        <v>886.55200000000002</v>
      </c>
    </row>
    <row r="68" spans="1:10" s="142" customFormat="1" ht="15.75">
      <c r="A68" s="200" t="s">
        <v>324</v>
      </c>
      <c r="B68" s="144" t="s">
        <v>150</v>
      </c>
      <c r="C68" s="224">
        <v>801</v>
      </c>
      <c r="D68" s="58" t="s">
        <v>245</v>
      </c>
      <c r="E68" s="58" t="s">
        <v>236</v>
      </c>
      <c r="F68" s="58"/>
      <c r="G68" s="58"/>
      <c r="H68" s="37">
        <f>H69</f>
        <v>69.7</v>
      </c>
      <c r="I68" s="37">
        <f>I69</f>
        <v>1678.4905799999999</v>
      </c>
      <c r="J68" s="70">
        <f>J69</f>
        <v>1748.19058</v>
      </c>
    </row>
    <row r="69" spans="1:10" s="142" customFormat="1" ht="15.75">
      <c r="A69" s="88"/>
      <c r="B69" s="75" t="s">
        <v>353</v>
      </c>
      <c r="C69" s="89" t="s">
        <v>260</v>
      </c>
      <c r="D69" s="202" t="s">
        <v>245</v>
      </c>
      <c r="E69" s="202" t="s">
        <v>236</v>
      </c>
      <c r="F69" s="202" t="s">
        <v>371</v>
      </c>
      <c r="G69" s="202"/>
      <c r="H69" s="35">
        <f>H70+H74</f>
        <v>69.7</v>
      </c>
      <c r="I69" s="35">
        <f>I70+I74</f>
        <v>1678.4905799999999</v>
      </c>
      <c r="J69" s="70">
        <f>J70+J74</f>
        <v>1748.19058</v>
      </c>
    </row>
    <row r="70" spans="1:10" s="142" customFormat="1" ht="31.5">
      <c r="A70" s="200" t="s">
        <v>372</v>
      </c>
      <c r="B70" s="144" t="s">
        <v>305</v>
      </c>
      <c r="C70" s="224">
        <v>801</v>
      </c>
      <c r="D70" s="58" t="s">
        <v>245</v>
      </c>
      <c r="E70" s="58" t="s">
        <v>236</v>
      </c>
      <c r="F70" s="58" t="s">
        <v>307</v>
      </c>
      <c r="G70" s="74"/>
      <c r="H70" s="37">
        <f>H71</f>
        <v>6</v>
      </c>
      <c r="I70" s="37">
        <f>I71</f>
        <v>130</v>
      </c>
      <c r="J70" s="70">
        <f t="shared" si="5"/>
        <v>136</v>
      </c>
    </row>
    <row r="71" spans="1:10" s="142" customFormat="1" ht="15.75">
      <c r="A71" s="88"/>
      <c r="B71" s="92" t="s">
        <v>306</v>
      </c>
      <c r="C71" s="216">
        <v>801</v>
      </c>
      <c r="D71" s="76" t="s">
        <v>245</v>
      </c>
      <c r="E71" s="76" t="s">
        <v>236</v>
      </c>
      <c r="F71" s="76" t="s">
        <v>307</v>
      </c>
      <c r="G71" s="145"/>
      <c r="H71" s="36">
        <f>H72+H73</f>
        <v>6</v>
      </c>
      <c r="I71" s="36">
        <f>I72+I73</f>
        <v>130</v>
      </c>
      <c r="J71" s="64">
        <f t="shared" si="5"/>
        <v>136</v>
      </c>
    </row>
    <row r="72" spans="1:10" s="142" customFormat="1" ht="36.75" customHeight="1">
      <c r="A72" s="89"/>
      <c r="B72" s="75" t="s">
        <v>224</v>
      </c>
      <c r="C72" s="89" t="s">
        <v>260</v>
      </c>
      <c r="D72" s="76" t="s">
        <v>245</v>
      </c>
      <c r="E72" s="76" t="s">
        <v>236</v>
      </c>
      <c r="F72" s="76" t="s">
        <v>307</v>
      </c>
      <c r="G72" s="76" t="s">
        <v>225</v>
      </c>
      <c r="H72" s="64">
        <v>5</v>
      </c>
      <c r="I72" s="64">
        <v>130</v>
      </c>
      <c r="J72" s="64">
        <f>H72+I72</f>
        <v>135</v>
      </c>
    </row>
    <row r="73" spans="1:10" s="142" customFormat="1" ht="19.5" customHeight="1">
      <c r="A73" s="60"/>
      <c r="B73" s="75" t="s">
        <v>325</v>
      </c>
      <c r="C73" s="89" t="s">
        <v>260</v>
      </c>
      <c r="D73" s="76" t="s">
        <v>245</v>
      </c>
      <c r="E73" s="76" t="s">
        <v>236</v>
      </c>
      <c r="F73" s="76" t="s">
        <v>307</v>
      </c>
      <c r="G73" s="76" t="s">
        <v>230</v>
      </c>
      <c r="H73" s="80">
        <v>1</v>
      </c>
      <c r="I73" s="80"/>
      <c r="J73" s="64">
        <f>H73+I73</f>
        <v>1</v>
      </c>
    </row>
    <row r="74" spans="1:10" s="142" customFormat="1" ht="34.5" customHeight="1">
      <c r="A74" s="88" t="s">
        <v>373</v>
      </c>
      <c r="B74" s="144" t="s">
        <v>370</v>
      </c>
      <c r="C74" s="224">
        <v>801</v>
      </c>
      <c r="D74" s="58"/>
      <c r="E74" s="58"/>
      <c r="F74" s="58"/>
      <c r="G74" s="74"/>
      <c r="H74" s="37">
        <f>H75+H76</f>
        <v>63.7</v>
      </c>
      <c r="I74" s="37">
        <f>I75+I76</f>
        <v>1548.4905799999999</v>
      </c>
      <c r="J74" s="70">
        <f>J75+J76</f>
        <v>1612.19058</v>
      </c>
    </row>
    <row r="75" spans="1:10" s="142" customFormat="1" ht="31.5">
      <c r="A75" s="88"/>
      <c r="B75" s="75" t="s">
        <v>222</v>
      </c>
      <c r="C75" s="89" t="s">
        <v>260</v>
      </c>
      <c r="D75" s="76" t="s">
        <v>245</v>
      </c>
      <c r="E75" s="76" t="s">
        <v>236</v>
      </c>
      <c r="F75" s="76" t="s">
        <v>348</v>
      </c>
      <c r="G75" s="76" t="s">
        <v>223</v>
      </c>
      <c r="H75" s="36">
        <v>57</v>
      </c>
      <c r="I75" s="36">
        <v>-57</v>
      </c>
      <c r="J75" s="64">
        <f>H75+I75</f>
        <v>0</v>
      </c>
    </row>
    <row r="76" spans="1:10" s="142" customFormat="1" ht="31.5">
      <c r="A76" s="88"/>
      <c r="B76" s="75" t="s">
        <v>224</v>
      </c>
      <c r="C76" s="89" t="s">
        <v>260</v>
      </c>
      <c r="D76" s="76" t="s">
        <v>245</v>
      </c>
      <c r="E76" s="76" t="s">
        <v>236</v>
      </c>
      <c r="F76" s="76" t="s">
        <v>348</v>
      </c>
      <c r="G76" s="76" t="s">
        <v>225</v>
      </c>
      <c r="H76" s="36">
        <v>6.7</v>
      </c>
      <c r="I76" s="36">
        <f>107.15058-6.7+1505.04</f>
        <v>1605.4905799999999</v>
      </c>
      <c r="J76" s="64">
        <f>H76+I76</f>
        <v>1612.19058</v>
      </c>
    </row>
    <row r="77" spans="1:10" s="142" customFormat="1" ht="21" customHeight="1">
      <c r="A77" s="200" t="s">
        <v>206</v>
      </c>
      <c r="B77" s="90" t="s">
        <v>323</v>
      </c>
      <c r="C77" s="215">
        <v>801</v>
      </c>
      <c r="D77" s="88" t="s">
        <v>247</v>
      </c>
      <c r="E77" s="88" t="s">
        <v>104</v>
      </c>
      <c r="F77" s="88"/>
      <c r="G77" s="88"/>
      <c r="H77" s="37">
        <f>H78</f>
        <v>1370.8</v>
      </c>
      <c r="I77" s="37">
        <f>I78</f>
        <v>1875.4580000000001</v>
      </c>
      <c r="J77" s="70">
        <f>J78</f>
        <v>3246.2580000000003</v>
      </c>
    </row>
    <row r="78" spans="1:10" s="142" customFormat="1" ht="19.5" customHeight="1">
      <c r="A78" s="200" t="s">
        <v>264</v>
      </c>
      <c r="B78" s="90" t="s">
        <v>172</v>
      </c>
      <c r="C78" s="215">
        <v>801</v>
      </c>
      <c r="D78" s="88" t="s">
        <v>247</v>
      </c>
      <c r="E78" s="88" t="s">
        <v>104</v>
      </c>
      <c r="F78" s="88"/>
      <c r="G78" s="88"/>
      <c r="H78" s="37">
        <f>H79+H81+H87+H89</f>
        <v>1370.8</v>
      </c>
      <c r="I78" s="37">
        <f>I79+I81+I87+I89</f>
        <v>1875.4580000000001</v>
      </c>
      <c r="J78" s="70">
        <f>J79+J81+J87+J89</f>
        <v>3246.2580000000003</v>
      </c>
    </row>
    <row r="79" spans="1:10" s="190" customFormat="1" ht="39.75" customHeight="1">
      <c r="A79" s="202" t="s">
        <v>360</v>
      </c>
      <c r="B79" s="181" t="s">
        <v>354</v>
      </c>
      <c r="C79" s="192">
        <v>801</v>
      </c>
      <c r="D79" s="58" t="s">
        <v>247</v>
      </c>
      <c r="E79" s="58" t="s">
        <v>104</v>
      </c>
      <c r="F79" s="58" t="s">
        <v>355</v>
      </c>
      <c r="G79" s="58"/>
      <c r="H79" s="37">
        <f>H80</f>
        <v>0</v>
      </c>
      <c r="I79" s="37">
        <f>I80</f>
        <v>1872.6880000000001</v>
      </c>
      <c r="J79" s="70">
        <f>J80</f>
        <v>1872.6880000000001</v>
      </c>
    </row>
    <row r="80" spans="1:10" s="190" customFormat="1" ht="38.25" customHeight="1">
      <c r="A80" s="71"/>
      <c r="B80" s="107" t="s">
        <v>224</v>
      </c>
      <c r="C80" s="76" t="s">
        <v>260</v>
      </c>
      <c r="D80" s="76" t="s">
        <v>247</v>
      </c>
      <c r="E80" s="76" t="s">
        <v>104</v>
      </c>
      <c r="F80" s="76" t="s">
        <v>355</v>
      </c>
      <c r="G80" s="76" t="s">
        <v>225</v>
      </c>
      <c r="H80" s="36"/>
      <c r="I80" s="36">
        <v>1872.6880000000001</v>
      </c>
      <c r="J80" s="64">
        <f>H80+I80</f>
        <v>1872.6880000000001</v>
      </c>
    </row>
    <row r="81" spans="1:10" s="142" customFormat="1" ht="38.25" customHeight="1">
      <c r="A81" s="200" t="s">
        <v>361</v>
      </c>
      <c r="B81" s="77" t="s">
        <v>356</v>
      </c>
      <c r="C81" s="88" t="s">
        <v>260</v>
      </c>
      <c r="D81" s="58" t="s">
        <v>247</v>
      </c>
      <c r="E81" s="58" t="s">
        <v>104</v>
      </c>
      <c r="F81" s="58" t="s">
        <v>316</v>
      </c>
      <c r="G81" s="58"/>
      <c r="H81" s="37">
        <f>H82+H83+H84+H85+H86</f>
        <v>910.9</v>
      </c>
      <c r="I81" s="37">
        <f>I82+I83+I84+I85+I86</f>
        <v>-2.3500000000000014</v>
      </c>
      <c r="J81" s="70">
        <f>H81+I81</f>
        <v>908.55</v>
      </c>
    </row>
    <row r="82" spans="1:10" s="123" customFormat="1" ht="31.5">
      <c r="A82" s="200"/>
      <c r="B82" s="75" t="s">
        <v>222</v>
      </c>
      <c r="C82" s="89" t="s">
        <v>260</v>
      </c>
      <c r="D82" s="76" t="s">
        <v>247</v>
      </c>
      <c r="E82" s="76" t="s">
        <v>104</v>
      </c>
      <c r="F82" s="76" t="s">
        <v>316</v>
      </c>
      <c r="G82" s="76" t="s">
        <v>223</v>
      </c>
      <c r="H82" s="36">
        <v>65.400000000000006</v>
      </c>
      <c r="I82" s="36">
        <v>16</v>
      </c>
      <c r="J82" s="64">
        <f t="shared" ref="J82:J86" si="7">H82+I82</f>
        <v>81.400000000000006</v>
      </c>
    </row>
    <row r="83" spans="1:10" s="142" customFormat="1" ht="31.5">
      <c r="A83" s="200"/>
      <c r="B83" s="75" t="s">
        <v>224</v>
      </c>
      <c r="C83" s="89" t="s">
        <v>260</v>
      </c>
      <c r="D83" s="76" t="s">
        <v>247</v>
      </c>
      <c r="E83" s="76" t="s">
        <v>104</v>
      </c>
      <c r="F83" s="76" t="s">
        <v>316</v>
      </c>
      <c r="G83" s="76" t="s">
        <v>225</v>
      </c>
      <c r="H83" s="64">
        <v>569.5</v>
      </c>
      <c r="I83" s="64">
        <v>10.65</v>
      </c>
      <c r="J83" s="64">
        <f t="shared" si="7"/>
        <v>580.15</v>
      </c>
    </row>
    <row r="84" spans="1:10" s="142" customFormat="1" ht="15.75">
      <c r="A84" s="60"/>
      <c r="B84" s="75" t="s">
        <v>274</v>
      </c>
      <c r="C84" s="89" t="s">
        <v>260</v>
      </c>
      <c r="D84" s="76" t="s">
        <v>247</v>
      </c>
      <c r="E84" s="76" t="s">
        <v>104</v>
      </c>
      <c r="F84" s="76" t="s">
        <v>316</v>
      </c>
      <c r="G84" s="89" t="s">
        <v>275</v>
      </c>
      <c r="H84" s="80">
        <v>211</v>
      </c>
      <c r="I84" s="80">
        <v>0</v>
      </c>
      <c r="J84" s="64">
        <f t="shared" si="7"/>
        <v>211</v>
      </c>
    </row>
    <row r="85" spans="1:10" s="142" customFormat="1" ht="19.5" customHeight="1">
      <c r="A85" s="60"/>
      <c r="B85" s="75" t="s">
        <v>226</v>
      </c>
      <c r="C85" s="89" t="s">
        <v>260</v>
      </c>
      <c r="D85" s="76" t="s">
        <v>247</v>
      </c>
      <c r="E85" s="76" t="s">
        <v>104</v>
      </c>
      <c r="F85" s="76" t="s">
        <v>316</v>
      </c>
      <c r="G85" s="79" t="s">
        <v>227</v>
      </c>
      <c r="H85" s="64">
        <v>15</v>
      </c>
      <c r="I85" s="64">
        <v>-10</v>
      </c>
      <c r="J85" s="64">
        <f t="shared" si="7"/>
        <v>5</v>
      </c>
    </row>
    <row r="86" spans="1:10" s="142" customFormat="1" ht="15.75">
      <c r="A86" s="60"/>
      <c r="B86" s="75" t="s">
        <v>218</v>
      </c>
      <c r="C86" s="89" t="s">
        <v>260</v>
      </c>
      <c r="D86" s="76" t="s">
        <v>247</v>
      </c>
      <c r="E86" s="76" t="s">
        <v>104</v>
      </c>
      <c r="F86" s="76" t="s">
        <v>316</v>
      </c>
      <c r="G86" s="76" t="s">
        <v>219</v>
      </c>
      <c r="H86" s="80">
        <v>50</v>
      </c>
      <c r="I86" s="80">
        <v>-19</v>
      </c>
      <c r="J86" s="64">
        <f t="shared" si="7"/>
        <v>31</v>
      </c>
    </row>
    <row r="87" spans="1:10" s="190" customFormat="1" ht="30.75" customHeight="1">
      <c r="A87" s="202" t="s">
        <v>362</v>
      </c>
      <c r="B87" s="77" t="s">
        <v>344</v>
      </c>
      <c r="C87" s="58" t="s">
        <v>260</v>
      </c>
      <c r="D87" s="58" t="s">
        <v>247</v>
      </c>
      <c r="E87" s="58" t="s">
        <v>104</v>
      </c>
      <c r="F87" s="58" t="s">
        <v>345</v>
      </c>
      <c r="G87" s="58"/>
      <c r="H87" s="70">
        <f>H88</f>
        <v>26.6</v>
      </c>
      <c r="I87" s="70">
        <f>I88</f>
        <v>5.12</v>
      </c>
      <c r="J87" s="70">
        <f>H87+I87</f>
        <v>31.720000000000002</v>
      </c>
    </row>
    <row r="88" spans="1:10" s="142" customFormat="1" ht="31.5">
      <c r="A88" s="60"/>
      <c r="B88" s="75" t="s">
        <v>222</v>
      </c>
      <c r="C88" s="76" t="s">
        <v>260</v>
      </c>
      <c r="D88" s="76" t="s">
        <v>247</v>
      </c>
      <c r="E88" s="76" t="s">
        <v>104</v>
      </c>
      <c r="F88" s="76" t="s">
        <v>345</v>
      </c>
      <c r="G88" s="76" t="s">
        <v>223</v>
      </c>
      <c r="H88" s="64">
        <v>26.6</v>
      </c>
      <c r="I88" s="64">
        <v>5.12</v>
      </c>
      <c r="J88" s="64">
        <f>H88+I88</f>
        <v>31.720000000000002</v>
      </c>
    </row>
    <row r="89" spans="1:10" s="190" customFormat="1" ht="43.5" customHeight="1">
      <c r="A89" s="202" t="s">
        <v>363</v>
      </c>
      <c r="B89" s="181" t="s">
        <v>308</v>
      </c>
      <c r="C89" s="192">
        <v>801</v>
      </c>
      <c r="D89" s="58" t="s">
        <v>247</v>
      </c>
      <c r="E89" s="58" t="s">
        <v>104</v>
      </c>
      <c r="F89" s="58" t="s">
        <v>286</v>
      </c>
      <c r="G89" s="58"/>
      <c r="H89" s="37">
        <v>433.3</v>
      </c>
      <c r="I89" s="37">
        <f>I90</f>
        <v>0</v>
      </c>
      <c r="J89" s="70">
        <f>H89+I89</f>
        <v>433.3</v>
      </c>
    </row>
    <row r="90" spans="1:10" s="142" customFormat="1" ht="18" customHeight="1">
      <c r="A90" s="60"/>
      <c r="B90" s="75" t="s">
        <v>325</v>
      </c>
      <c r="C90" s="89" t="s">
        <v>260</v>
      </c>
      <c r="D90" s="76" t="s">
        <v>247</v>
      </c>
      <c r="E90" s="76" t="s">
        <v>104</v>
      </c>
      <c r="F90" s="76" t="s">
        <v>286</v>
      </c>
      <c r="G90" s="76" t="s">
        <v>230</v>
      </c>
      <c r="H90" s="36">
        <v>433.3</v>
      </c>
      <c r="I90" s="36"/>
      <c r="J90" s="64">
        <f>H90+I90</f>
        <v>433.3</v>
      </c>
    </row>
    <row r="91" spans="1:10" s="123" customFormat="1" ht="15.75">
      <c r="A91" s="58" t="s">
        <v>207</v>
      </c>
      <c r="B91" s="91" t="s">
        <v>248</v>
      </c>
      <c r="C91" s="201">
        <v>801</v>
      </c>
      <c r="D91" s="202" t="s">
        <v>232</v>
      </c>
      <c r="E91" s="202" t="s">
        <v>245</v>
      </c>
      <c r="F91" s="202"/>
      <c r="G91" s="202"/>
      <c r="H91" s="35">
        <f>H92</f>
        <v>3106.1299999999997</v>
      </c>
      <c r="I91" s="35">
        <f>I92</f>
        <v>18.899999999999999</v>
      </c>
      <c r="J91" s="70">
        <f>H91+I91</f>
        <v>3125.0299999999997</v>
      </c>
    </row>
    <row r="92" spans="1:10" s="142" customFormat="1" ht="15.75">
      <c r="A92" s="200" t="s">
        <v>265</v>
      </c>
      <c r="B92" s="84" t="s">
        <v>190</v>
      </c>
      <c r="C92" s="200" t="s">
        <v>260</v>
      </c>
      <c r="D92" s="202" t="s">
        <v>232</v>
      </c>
      <c r="E92" s="202" t="s">
        <v>245</v>
      </c>
      <c r="F92" s="202"/>
      <c r="G92" s="202"/>
      <c r="H92" s="35">
        <f>H93+H98</f>
        <v>3106.1299999999997</v>
      </c>
      <c r="I92" s="35">
        <f>I93+I98</f>
        <v>18.899999999999999</v>
      </c>
      <c r="J92" s="70">
        <f t="shared" ref="J92:J102" si="8">H92+I92</f>
        <v>3125.0299999999997</v>
      </c>
    </row>
    <row r="93" spans="1:10" s="142" customFormat="1" ht="32.25" customHeight="1">
      <c r="A93" s="200" t="s">
        <v>357</v>
      </c>
      <c r="B93" s="90" t="s">
        <v>249</v>
      </c>
      <c r="C93" s="215">
        <v>801</v>
      </c>
      <c r="D93" s="58" t="s">
        <v>232</v>
      </c>
      <c r="E93" s="58" t="s">
        <v>245</v>
      </c>
      <c r="F93" s="58" t="s">
        <v>318</v>
      </c>
      <c r="G93" s="88"/>
      <c r="H93" s="37">
        <f>H96+H97</f>
        <v>2754.0299999999997</v>
      </c>
      <c r="I93" s="37">
        <f>I94</f>
        <v>0</v>
      </c>
      <c r="J93" s="70">
        <f t="shared" si="8"/>
        <v>2754.0299999999997</v>
      </c>
    </row>
    <row r="94" spans="1:10" s="123" customFormat="1" ht="36" customHeight="1">
      <c r="A94" s="60"/>
      <c r="B94" s="85" t="s">
        <v>250</v>
      </c>
      <c r="C94" s="217">
        <v>801</v>
      </c>
      <c r="D94" s="76" t="s">
        <v>232</v>
      </c>
      <c r="E94" s="76" t="s">
        <v>245</v>
      </c>
      <c r="F94" s="76" t="s">
        <v>318</v>
      </c>
      <c r="G94" s="89"/>
      <c r="H94" s="36">
        <f>H95</f>
        <v>2754.0299999999997</v>
      </c>
      <c r="I94" s="36">
        <f>I95</f>
        <v>0</v>
      </c>
      <c r="J94" s="64">
        <f t="shared" si="8"/>
        <v>2754.0299999999997</v>
      </c>
    </row>
    <row r="95" spans="1:10" s="142" customFormat="1" ht="31.5">
      <c r="A95" s="200"/>
      <c r="B95" s="85" t="s">
        <v>251</v>
      </c>
      <c r="C95" s="217">
        <v>801</v>
      </c>
      <c r="D95" s="76" t="s">
        <v>232</v>
      </c>
      <c r="E95" s="76" t="s">
        <v>245</v>
      </c>
      <c r="F95" s="76" t="s">
        <v>318</v>
      </c>
      <c r="G95" s="89"/>
      <c r="H95" s="36">
        <f>H96+H97</f>
        <v>2754.0299999999997</v>
      </c>
      <c r="I95" s="36">
        <f>I96+I97</f>
        <v>0</v>
      </c>
      <c r="J95" s="64">
        <f t="shared" si="8"/>
        <v>2754.0299999999997</v>
      </c>
    </row>
    <row r="96" spans="1:10" s="142" customFormat="1" ht="24.75" customHeight="1">
      <c r="A96" s="200"/>
      <c r="B96" s="85" t="s">
        <v>257</v>
      </c>
      <c r="C96" s="217">
        <v>801</v>
      </c>
      <c r="D96" s="76" t="s">
        <v>232</v>
      </c>
      <c r="E96" s="76" t="s">
        <v>245</v>
      </c>
      <c r="F96" s="76" t="s">
        <v>318</v>
      </c>
      <c r="G96" s="76" t="s">
        <v>252</v>
      </c>
      <c r="H96" s="64">
        <v>2115.23</v>
      </c>
      <c r="I96" s="80"/>
      <c r="J96" s="64">
        <f t="shared" si="8"/>
        <v>2115.23</v>
      </c>
    </row>
    <row r="97" spans="1:10" s="142" customFormat="1" ht="48" customHeight="1">
      <c r="A97" s="60"/>
      <c r="B97" s="85" t="s">
        <v>258</v>
      </c>
      <c r="C97" s="217">
        <v>801</v>
      </c>
      <c r="D97" s="76" t="s">
        <v>232</v>
      </c>
      <c r="E97" s="76" t="s">
        <v>245</v>
      </c>
      <c r="F97" s="76" t="s">
        <v>318</v>
      </c>
      <c r="G97" s="76" t="s">
        <v>253</v>
      </c>
      <c r="H97" s="64">
        <f>676.03-37.23</f>
        <v>638.79999999999995</v>
      </c>
      <c r="I97" s="64"/>
      <c r="J97" s="64">
        <f t="shared" si="8"/>
        <v>638.79999999999995</v>
      </c>
    </row>
    <row r="98" spans="1:10" s="142" customFormat="1" ht="45" customHeight="1">
      <c r="A98" s="200" t="s">
        <v>358</v>
      </c>
      <c r="B98" s="191" t="s">
        <v>251</v>
      </c>
      <c r="C98" s="88" t="s">
        <v>260</v>
      </c>
      <c r="D98" s="58" t="s">
        <v>232</v>
      </c>
      <c r="E98" s="58" t="s">
        <v>245</v>
      </c>
      <c r="F98" s="58" t="s">
        <v>287</v>
      </c>
      <c r="G98" s="88"/>
      <c r="H98" s="37">
        <f>H99+H100</f>
        <v>352.1</v>
      </c>
      <c r="I98" s="37">
        <f>I99+I100</f>
        <v>18.899999999999999</v>
      </c>
      <c r="J98" s="70">
        <f t="shared" si="8"/>
        <v>371</v>
      </c>
    </row>
    <row r="99" spans="1:10" s="142" customFormat="1" ht="63">
      <c r="A99" s="60"/>
      <c r="B99" s="98" t="s">
        <v>317</v>
      </c>
      <c r="C99" s="76" t="s">
        <v>260</v>
      </c>
      <c r="D99" s="76" t="s">
        <v>232</v>
      </c>
      <c r="E99" s="76" t="s">
        <v>245</v>
      </c>
      <c r="F99" s="76" t="s">
        <v>287</v>
      </c>
      <c r="G99" s="76" t="s">
        <v>252</v>
      </c>
      <c r="H99" s="64">
        <v>270.41000000000003</v>
      </c>
      <c r="I99" s="64">
        <v>14.516</v>
      </c>
      <c r="J99" s="64">
        <f t="shared" si="8"/>
        <v>284.92600000000004</v>
      </c>
    </row>
    <row r="100" spans="1:10" s="142" customFormat="1" ht="78.75">
      <c r="A100" s="60"/>
      <c r="B100" s="99" t="s">
        <v>291</v>
      </c>
      <c r="C100" s="204" t="s">
        <v>260</v>
      </c>
      <c r="D100" s="76" t="s">
        <v>232</v>
      </c>
      <c r="E100" s="76" t="s">
        <v>245</v>
      </c>
      <c r="F100" s="76" t="s">
        <v>287</v>
      </c>
      <c r="G100" s="76" t="s">
        <v>253</v>
      </c>
      <c r="H100" s="64">
        <v>81.69</v>
      </c>
      <c r="I100" s="64">
        <v>4.3840000000000003</v>
      </c>
      <c r="J100" s="64">
        <f t="shared" si="8"/>
        <v>86.073999999999998</v>
      </c>
    </row>
    <row r="101" spans="1:10" s="142" customFormat="1" ht="15.75">
      <c r="A101" s="200">
        <v>8</v>
      </c>
      <c r="B101" s="77" t="s">
        <v>254</v>
      </c>
      <c r="C101" s="88" t="s">
        <v>260</v>
      </c>
      <c r="D101" s="58" t="s">
        <v>255</v>
      </c>
      <c r="E101" s="58" t="s">
        <v>255</v>
      </c>
      <c r="F101" s="76"/>
      <c r="G101" s="76"/>
      <c r="H101" s="35">
        <f>H102</f>
        <v>16</v>
      </c>
      <c r="I101" s="35">
        <f>I102</f>
        <v>-16</v>
      </c>
      <c r="J101" s="70">
        <f t="shared" si="8"/>
        <v>0</v>
      </c>
    </row>
    <row r="102" spans="1:10" s="142" customFormat="1" ht="15.75">
      <c r="A102" s="60" t="s">
        <v>256</v>
      </c>
      <c r="B102" s="75" t="s">
        <v>254</v>
      </c>
      <c r="C102" s="89" t="s">
        <v>260</v>
      </c>
      <c r="D102" s="76" t="s">
        <v>255</v>
      </c>
      <c r="E102" s="76" t="s">
        <v>255</v>
      </c>
      <c r="F102" s="76" t="s">
        <v>231</v>
      </c>
      <c r="G102" s="76"/>
      <c r="H102" s="61">
        <v>16</v>
      </c>
      <c r="I102" s="61">
        <v>-16</v>
      </c>
      <c r="J102" s="64">
        <f t="shared" si="8"/>
        <v>0</v>
      </c>
    </row>
    <row r="103" spans="1:10" s="123" customFormat="1" ht="15.75">
      <c r="A103" s="60"/>
      <c r="B103" s="242" t="s">
        <v>194</v>
      </c>
      <c r="C103" s="242"/>
      <c r="D103" s="242"/>
      <c r="E103" s="242"/>
      <c r="F103" s="242"/>
      <c r="G103" s="242"/>
      <c r="H103" s="35">
        <f>H7+H34+H38+H56+H62+H77+H91+H101</f>
        <v>6822.6399999999994</v>
      </c>
      <c r="I103" s="35">
        <f>I7+I34+I38+I56+I62+I77+I91+I101</f>
        <v>4447.5005799999999</v>
      </c>
      <c r="J103" s="35">
        <f>J7+J34+J38+J56+J62+J77+J91+J101</f>
        <v>11270.140579999999</v>
      </c>
    </row>
    <row r="104" spans="1:10" s="123" customFormat="1" ht="15.75">
      <c r="A104" s="146"/>
      <c r="B104" s="147"/>
      <c r="C104" s="225"/>
      <c r="D104" s="148"/>
      <c r="E104" s="148"/>
      <c r="F104" s="148"/>
      <c r="G104" s="148"/>
      <c r="H104" s="148"/>
      <c r="I104" s="148"/>
      <c r="J104" s="148"/>
    </row>
    <row r="105" spans="1:10" s="123" customFormat="1" ht="103.5" customHeight="1">
      <c r="A105" s="146"/>
      <c r="B105" s="147"/>
      <c r="C105" s="225"/>
      <c r="D105" s="148"/>
      <c r="E105" s="148"/>
      <c r="F105" s="148"/>
      <c r="G105" s="148"/>
      <c r="H105" s="148"/>
      <c r="I105" s="148"/>
      <c r="J105" s="148"/>
    </row>
    <row r="106" spans="1:10" s="123" customFormat="1" ht="103.5" customHeight="1">
      <c r="A106" s="257"/>
      <c r="B106" s="257"/>
      <c r="C106" s="257"/>
      <c r="D106" s="257"/>
      <c r="E106" s="257"/>
      <c r="F106" s="257"/>
      <c r="G106" s="257"/>
      <c r="H106" s="257"/>
      <c r="I106" s="149"/>
    </row>
  </sheetData>
  <mergeCells count="23">
    <mergeCell ref="B103:G103"/>
    <mergeCell ref="A106:H106"/>
    <mergeCell ref="C4:C5"/>
    <mergeCell ref="J4:J5"/>
    <mergeCell ref="A25:A26"/>
    <mergeCell ref="B25:B26"/>
    <mergeCell ref="D25:D26"/>
    <mergeCell ref="E25:E26"/>
    <mergeCell ref="F25:F26"/>
    <mergeCell ref="G25:G26"/>
    <mergeCell ref="H25:H26"/>
    <mergeCell ref="I25:I26"/>
    <mergeCell ref="J25:J26"/>
    <mergeCell ref="E1:K1"/>
    <mergeCell ref="A2:K2"/>
    <mergeCell ref="A4:A5"/>
    <mergeCell ref="B4:B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rowBreaks count="1" manualBreakCount="1">
    <brk id="10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view="pageBreakPreview" zoomScaleNormal="100" zoomScaleSheetLayoutView="100" workbookViewId="0">
      <selection activeCell="B5" sqref="B5:G5"/>
    </sheetView>
  </sheetViews>
  <sheetFormatPr defaultColWidth="9.140625" defaultRowHeight="15.75"/>
  <cols>
    <col min="1" max="3" width="9.140625" style="160"/>
    <col min="4" max="4" width="9.140625" style="160" customWidth="1"/>
    <col min="5" max="5" width="25.28515625" style="160" customWidth="1"/>
    <col min="6" max="6" width="9.140625" style="160" hidden="1" customWidth="1"/>
    <col min="7" max="7" width="7.7109375" style="160" hidden="1" customWidth="1"/>
    <col min="8" max="8" width="12.42578125" style="160" customWidth="1"/>
    <col min="9" max="9" width="12.85546875" style="160" customWidth="1"/>
    <col min="10" max="10" width="13.28515625" style="160" customWidth="1"/>
    <col min="11" max="15" width="9.140625" style="160" hidden="1" customWidth="1"/>
    <col min="16" max="16384" width="9.140625" style="160"/>
  </cols>
  <sheetData>
    <row r="1" spans="1:11" ht="70.5" customHeight="1">
      <c r="A1" s="231" t="s">
        <v>383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51.75" customHeight="1">
      <c r="A2" s="261" t="s">
        <v>271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21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>
      <c r="J4" s="262" t="s">
        <v>100</v>
      </c>
      <c r="K4" s="262"/>
    </row>
    <row r="5" spans="1:11" s="113" customFormat="1" ht="61.5" customHeight="1">
      <c r="A5" s="164" t="s">
        <v>101</v>
      </c>
      <c r="B5" s="263" t="s">
        <v>102</v>
      </c>
      <c r="C5" s="263"/>
      <c r="D5" s="263"/>
      <c r="E5" s="263"/>
      <c r="F5" s="263"/>
      <c r="G5" s="263"/>
      <c r="H5" s="188" t="s">
        <v>329</v>
      </c>
      <c r="I5" s="182" t="s">
        <v>347</v>
      </c>
      <c r="J5" s="182" t="s">
        <v>269</v>
      </c>
      <c r="K5" s="265" t="s">
        <v>269</v>
      </c>
    </row>
    <row r="6" spans="1:11" ht="46.5" customHeight="1">
      <c r="A6" s="24">
        <v>1</v>
      </c>
      <c r="B6" s="264" t="s">
        <v>278</v>
      </c>
      <c r="C6" s="264"/>
      <c r="D6" s="264"/>
      <c r="E6" s="264"/>
      <c r="F6" s="264"/>
      <c r="G6" s="264"/>
      <c r="H6" s="29">
        <v>6806.6</v>
      </c>
      <c r="I6" s="38">
        <v>4463.5</v>
      </c>
      <c r="J6" s="193">
        <f>H6+I6</f>
        <v>11270.1</v>
      </c>
      <c r="K6" s="266"/>
    </row>
    <row r="7" spans="1:11" ht="24" customHeight="1">
      <c r="A7" s="163"/>
      <c r="B7" s="260" t="s">
        <v>103</v>
      </c>
      <c r="C7" s="260"/>
      <c r="D7" s="260"/>
      <c r="E7" s="260"/>
      <c r="F7" s="260"/>
      <c r="G7" s="260"/>
      <c r="H7" s="186">
        <f>H6</f>
        <v>6806.6</v>
      </c>
      <c r="I7" s="187">
        <f>I6</f>
        <v>4463.5</v>
      </c>
      <c r="J7" s="187">
        <f>J6</f>
        <v>11270.1</v>
      </c>
      <c r="K7" s="194"/>
    </row>
    <row r="19" ht="5.25" customHeight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8" ht="5.25" customHeight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</sheetData>
  <mergeCells count="7">
    <mergeCell ref="B7:G7"/>
    <mergeCell ref="A1:K1"/>
    <mergeCell ref="A2:K2"/>
    <mergeCell ref="J4:K4"/>
    <mergeCell ref="B5:G5"/>
    <mergeCell ref="B6:G6"/>
    <mergeCell ref="K5:K6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Windows User</cp:lastModifiedBy>
  <cp:lastPrinted>2022-04-10T06:50:28Z</cp:lastPrinted>
  <dcterms:created xsi:type="dcterms:W3CDTF">2015-06-05T18:17:20Z</dcterms:created>
  <dcterms:modified xsi:type="dcterms:W3CDTF">2022-04-25T15:19:13Z</dcterms:modified>
</cp:coreProperties>
</file>