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65" yWindow="180" windowWidth="13980" windowHeight="11760"/>
  </bookViews>
  <sheets>
    <sheet name="Лист1" sheetId="1" r:id="rId1"/>
  </sheets>
  <definedNames>
    <definedName name="_xlnm._FilterDatabase" localSheetId="0" hidden="1">Лист1!$A$70:$J$160</definedName>
    <definedName name="_xlnm.Print_Area" localSheetId="0">Лист1!$A$2:$J$162</definedName>
  </definedNames>
  <calcPr calcId="125725"/>
</workbook>
</file>

<file path=xl/calcChain.xml><?xml version="1.0" encoding="utf-8"?>
<calcChain xmlns="http://schemas.openxmlformats.org/spreadsheetml/2006/main">
  <c r="H107" i="1"/>
  <c r="H138"/>
  <c r="F138"/>
  <c r="H129"/>
  <c r="F129"/>
  <c r="H128"/>
  <c r="F128"/>
  <c r="H127"/>
  <c r="F127"/>
  <c r="D150"/>
  <c r="E150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8"/>
  <c r="H140"/>
  <c r="H141"/>
  <c r="H142"/>
  <c r="H143"/>
  <c r="H144"/>
  <c r="H145"/>
  <c r="H146"/>
  <c r="H147"/>
  <c r="F140"/>
  <c r="F141"/>
  <c r="F142"/>
  <c r="F143"/>
  <c r="F144"/>
  <c r="F145"/>
  <c r="F146"/>
  <c r="F147"/>
  <c r="H136"/>
  <c r="F136"/>
  <c r="F159"/>
  <c r="E155"/>
  <c r="D155"/>
  <c r="H159" s="1"/>
  <c r="H153"/>
  <c r="H154"/>
  <c r="F153"/>
  <c r="F154"/>
  <c r="F87"/>
  <c r="D88"/>
  <c r="E88"/>
  <c r="I104"/>
  <c r="I109" s="1"/>
  <c r="J104"/>
  <c r="J109" s="1"/>
  <c r="G109"/>
  <c r="E109"/>
  <c r="D109"/>
  <c r="F102"/>
  <c r="F101"/>
  <c r="F100"/>
  <c r="F99"/>
  <c r="F98"/>
  <c r="F97"/>
  <c r="F96"/>
  <c r="F86"/>
  <c r="F85"/>
  <c r="F84"/>
  <c r="J78"/>
  <c r="I78"/>
  <c r="G78"/>
  <c r="H75"/>
  <c r="H76"/>
  <c r="H77"/>
  <c r="H78"/>
  <c r="H79"/>
  <c r="H80"/>
  <c r="H81"/>
  <c r="H82"/>
  <c r="H83"/>
  <c r="H110"/>
  <c r="H111"/>
  <c r="H113"/>
  <c r="H115"/>
  <c r="H116"/>
  <c r="H117"/>
  <c r="H118"/>
  <c r="H119"/>
  <c r="H120"/>
  <c r="H122"/>
  <c r="H123"/>
  <c r="H124"/>
  <c r="H125"/>
  <c r="H126"/>
  <c r="H130"/>
  <c r="H132"/>
  <c r="H133"/>
  <c r="H135"/>
  <c r="H137"/>
  <c r="H139"/>
  <c r="H148"/>
  <c r="H149"/>
  <c r="H151"/>
  <c r="H152"/>
  <c r="H156"/>
  <c r="H157"/>
  <c r="H160"/>
  <c r="F77"/>
  <c r="F160"/>
  <c r="E158"/>
  <c r="D158"/>
  <c r="F157"/>
  <c r="E121"/>
  <c r="D121"/>
  <c r="F120"/>
  <c r="F119"/>
  <c r="F118"/>
  <c r="D124"/>
  <c r="E124"/>
  <c r="C124"/>
  <c r="F123"/>
  <c r="F72"/>
  <c r="F73"/>
  <c r="F75"/>
  <c r="F76"/>
  <c r="F81"/>
  <c r="F82"/>
  <c r="F83"/>
  <c r="F89"/>
  <c r="F90"/>
  <c r="F93"/>
  <c r="F94"/>
  <c r="F95"/>
  <c r="F103"/>
  <c r="F104"/>
  <c r="F105"/>
  <c r="F106"/>
  <c r="F108"/>
  <c r="F110"/>
  <c r="F111"/>
  <c r="F115"/>
  <c r="F116"/>
  <c r="F117"/>
  <c r="F122"/>
  <c r="F125"/>
  <c r="F126"/>
  <c r="F130"/>
  <c r="F132"/>
  <c r="F133"/>
  <c r="F148"/>
  <c r="F149"/>
  <c r="F151"/>
  <c r="F152"/>
  <c r="F156"/>
  <c r="F158" s="1"/>
  <c r="F71"/>
  <c r="F66"/>
  <c r="F67"/>
  <c r="F68"/>
  <c r="F69"/>
  <c r="E41"/>
  <c r="G41"/>
  <c r="I41"/>
  <c r="J41"/>
  <c r="D41"/>
  <c r="D65"/>
  <c r="E65"/>
  <c r="F65" s="1"/>
  <c r="I65"/>
  <c r="J65"/>
  <c r="C65"/>
  <c r="D62"/>
  <c r="E62"/>
  <c r="J62"/>
  <c r="C150"/>
  <c r="C155"/>
  <c r="C134"/>
  <c r="C131"/>
  <c r="D74"/>
  <c r="G74"/>
  <c r="H74" s="1"/>
  <c r="I74"/>
  <c r="J74"/>
  <c r="D78"/>
  <c r="E78"/>
  <c r="F78" s="1"/>
  <c r="G88"/>
  <c r="I88"/>
  <c r="J88"/>
  <c r="D114"/>
  <c r="G114"/>
  <c r="I114"/>
  <c r="J114"/>
  <c r="C114"/>
  <c r="G121"/>
  <c r="H121" s="1"/>
  <c r="I121"/>
  <c r="J121"/>
  <c r="G124"/>
  <c r="I124"/>
  <c r="J124"/>
  <c r="C121"/>
  <c r="C41"/>
  <c r="C109"/>
  <c r="C88"/>
  <c r="C74"/>
  <c r="C78"/>
  <c r="H66"/>
  <c r="H68"/>
  <c r="H67"/>
  <c r="H53"/>
  <c r="F53"/>
  <c r="H52"/>
  <c r="F52"/>
  <c r="H51"/>
  <c r="F51"/>
  <c r="H50"/>
  <c r="F50"/>
  <c r="H49"/>
  <c r="F49"/>
  <c r="H48"/>
  <c r="F48"/>
  <c r="H47"/>
  <c r="F47"/>
  <c r="H46"/>
  <c r="F46"/>
  <c r="D5"/>
  <c r="E5"/>
  <c r="H109" l="1"/>
  <c r="H114"/>
  <c r="F121"/>
  <c r="F124"/>
  <c r="H69"/>
  <c r="H65" s="1"/>
  <c r="H71"/>
  <c r="H72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2"/>
  <c r="H43"/>
  <c r="H44"/>
  <c r="H45"/>
  <c r="H54"/>
  <c r="H55"/>
  <c r="H56"/>
  <c r="H57"/>
  <c r="H59"/>
  <c r="H60"/>
  <c r="H61"/>
  <c r="H63"/>
  <c r="H64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2"/>
  <c r="F43"/>
  <c r="F44"/>
  <c r="F45"/>
  <c r="F54"/>
  <c r="F55"/>
  <c r="F56"/>
  <c r="F6"/>
  <c r="F5" s="1"/>
  <c r="C6"/>
  <c r="C5" s="1"/>
  <c r="E160"/>
  <c r="H41" l="1"/>
  <c r="H62"/>
  <c r="H5"/>
  <c r="C158"/>
  <c r="G155"/>
  <c r="I155"/>
  <c r="J155"/>
  <c r="G150"/>
  <c r="J150"/>
  <c r="D131"/>
  <c r="D134" s="1"/>
  <c r="G131"/>
  <c r="I131"/>
  <c r="I134" s="1"/>
  <c r="J131"/>
  <c r="J134" s="1"/>
  <c r="D112"/>
  <c r="H112" s="1"/>
  <c r="G112"/>
  <c r="I112"/>
  <c r="J112"/>
  <c r="C112"/>
  <c r="C70" s="1"/>
  <c r="F64"/>
  <c r="F62" s="1"/>
  <c r="F80"/>
  <c r="E74"/>
  <c r="F74" s="1"/>
  <c r="I150"/>
  <c r="G158"/>
  <c r="H158" s="1"/>
  <c r="I158"/>
  <c r="J158"/>
  <c r="G134" l="1"/>
  <c r="H134" s="1"/>
  <c r="H131"/>
  <c r="H150"/>
  <c r="F155"/>
  <c r="H155"/>
  <c r="F137"/>
  <c r="H73"/>
  <c r="D70"/>
  <c r="F57"/>
  <c r="F41" s="1"/>
  <c r="F59"/>
  <c r="F60"/>
  <c r="F61"/>
  <c r="F63"/>
  <c r="F91"/>
  <c r="F113"/>
  <c r="F79"/>
  <c r="F92" l="1"/>
  <c r="F139"/>
  <c r="F135"/>
  <c r="E114"/>
  <c r="F114" s="1"/>
  <c r="F109"/>
  <c r="F88"/>
  <c r="E131"/>
  <c r="F131" s="1"/>
  <c r="E112"/>
  <c r="F112" l="1"/>
  <c r="F150"/>
  <c r="E134"/>
  <c r="E70"/>
  <c r="C62"/>
  <c r="H70" l="1"/>
  <c r="F70"/>
  <c r="F134"/>
</calcChain>
</file>

<file path=xl/sharedStrings.xml><?xml version="1.0" encoding="utf-8"?>
<sst xmlns="http://schemas.openxmlformats.org/spreadsheetml/2006/main" count="227" uniqueCount="216">
  <si>
    <t>Наименование показателя</t>
  </si>
  <si>
    <t>Коды бюджетной классификации доходов и расходов</t>
  </si>
  <si>
    <t>Плановые назначения на текущий год, тыс. руб.</t>
  </si>
  <si>
    <t>Выполнение плановых назначений, %</t>
  </si>
  <si>
    <t>Темп роста плановых назначений очередного финансового года к оценке ожидаемого исполнения текущего года, %</t>
  </si>
  <si>
    <t>Доходы бюджета - Итого</t>
  </si>
  <si>
    <t>Налоговые и неналоговые доходы, всего, в том числе налоговые и неналоговые доходы по следующим подгруппам: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</si>
  <si>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</si>
  <si>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</si>
  <si>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</si>
  <si>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</si>
  <si>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</si>
  <si>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</si>
  <si>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</si>
  <si>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Налоги на имущество</t>
  </si>
  <si>
    <t>Налог на имущество физических лиц</t>
  </si>
  <si>
    <t>Налог на имущество организаций</t>
  </si>
  <si>
    <t>Земельный налог</t>
  </si>
  <si>
    <t>Земельный налог с организаций</t>
  </si>
  <si>
    <t>Земельный налог с физических лиц</t>
  </si>
  <si>
    <t>Налоги, сборы и регулярные платежи за пользование природными ресурсами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</si>
  <si>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</si>
  <si>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</si>
  <si>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</si>
  <si>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</si>
  <si>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</si>
  <si>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</si>
  <si>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</si>
  <si>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</si>
  <si>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</si>
  <si>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</si>
  <si>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</si>
  <si>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</si>
  <si>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</si>
  <si>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</si>
  <si>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</si>
  <si>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Безвозмездные поступления от государственных (муниципальных) организаций</t>
  </si>
  <si>
    <t>Прочие безвозмездные поступления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</si>
  <si>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</si>
  <si>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</si>
  <si>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Расходы бюджета - всего: &lt;*&gt;</t>
  </si>
  <si>
    <t>Оплата труда, начисления на выплаты по оплате труда</t>
  </si>
  <si>
    <t>в том числе:</t>
  </si>
  <si>
    <t>Расходы в разрезе классификаций операций сектора государственного управления</t>
  </si>
  <si>
    <t>Результат исполнения бюджета (дефицит "-", профицит "+")</t>
  </si>
  <si>
    <t>&lt;*&gt; Расходы местного бюджета отражаются с учетом отражения расходов бюджетных и автономных учреждений по соответствующим классификациям операций сектора государственного управления.</t>
  </si>
  <si>
    <t>ФОРМА
оценки ожидаемого исполнения местного бюджета на текущий
финансовый год и плановый период</t>
  </si>
  <si>
    <t>000 101 02000 01 0000110</t>
  </si>
  <si>
    <t>000 103 0000 00 0000 000</t>
  </si>
  <si>
    <t>000 105 0000 00 0000 000</t>
  </si>
  <si>
    <t>000 105 01000 00 0000 110</t>
  </si>
  <si>
    <t>000 105 02000 02 0000 110</t>
  </si>
  <si>
    <t>000 105 03000 01 0000 110</t>
  </si>
  <si>
    <t>000 105 04000 02 0000 110</t>
  </si>
  <si>
    <t>000 106 00000 00 0000 000</t>
  </si>
  <si>
    <t>000 106 01000 00 0000 110</t>
  </si>
  <si>
    <t>000 106 02000 02 0000 110</t>
  </si>
  <si>
    <t>000 106 06000 00 0000 110</t>
  </si>
  <si>
    <t>000 106 06030 00 0000 110</t>
  </si>
  <si>
    <t>000 106 06040 00 0000 110</t>
  </si>
  <si>
    <t>000 107 00000 00 0000 000</t>
  </si>
  <si>
    <t>000 108 00000 00 0000 000</t>
  </si>
  <si>
    <t>000 109 00000 00 0000 000</t>
  </si>
  <si>
    <t>000 111 00000 00 0000 000</t>
  </si>
  <si>
    <t>000 112 00000 00 0000 000</t>
  </si>
  <si>
    <t>000 113 00000 00 0000 000</t>
  </si>
  <si>
    <t>000 114 00000 00 0000 000</t>
  </si>
  <si>
    <t>000 115 00000 00 0000 000</t>
  </si>
  <si>
    <t>000 116 00000 00 0000 000</t>
  </si>
  <si>
    <t>000 117 00000 00 0000 000</t>
  </si>
  <si>
    <t>000 200 00000 00 0000 000</t>
  </si>
  <si>
    <t>000 202 00000 00 0000 000</t>
  </si>
  <si>
    <t>000 203 00000 00 0000 000</t>
  </si>
  <si>
    <t>000 207 00000 00 0000 180</t>
  </si>
  <si>
    <t>000 218 00000 00 0000 000</t>
  </si>
  <si>
    <t>000 219 00000 00 0000 000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</si>
  <si>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</si>
  <si>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</si>
  <si>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</si>
  <si>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</si>
  <si>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1105 00000S8500 000 000</t>
  </si>
  <si>
    <t>Услуги связи</t>
  </si>
  <si>
    <t>Коммунальные услуги</t>
  </si>
  <si>
    <t>Работы, услуги по содержанию имущества</t>
  </si>
  <si>
    <t>Налоги, пошлины и сборы</t>
  </si>
  <si>
    <t>Увеличение стоимости горюче-смазочных материалов</t>
  </si>
  <si>
    <t>Увеличение прочих материальных запасов</t>
  </si>
  <si>
    <t>Увеличение стоимости основных средств</t>
  </si>
  <si>
    <t>ИТОГО по 223</t>
  </si>
  <si>
    <t>ИТОГО по 221</t>
  </si>
  <si>
    <t>ИТОГО по 225</t>
  </si>
  <si>
    <t>ИТОГО по 226</t>
  </si>
  <si>
    <t>ИТОГО по 251</t>
  </si>
  <si>
    <t>ИТОГО по 291</t>
  </si>
  <si>
    <t>ИТОГОпо 343</t>
  </si>
  <si>
    <t>ИТОГО по 346</t>
  </si>
  <si>
    <t>ИТОГО по 310</t>
  </si>
  <si>
    <t>Условно-утвержденные расходы</t>
  </si>
  <si>
    <t>801 0104 990У001190 851 291</t>
  </si>
  <si>
    <t>801 0104 990У001190 852 291</t>
  </si>
  <si>
    <t>Иные выплаты текущего характера организации</t>
  </si>
  <si>
    <t>ИТОГО по 297</t>
  </si>
  <si>
    <t>801 0409 9900000Д00 244 226</t>
  </si>
  <si>
    <t>801 0102 9900001200 129 213</t>
  </si>
  <si>
    <t>801 1105 0130200110 119 213</t>
  </si>
  <si>
    <t>801 0203 9900051180 129 213</t>
  </si>
  <si>
    <t>801 1105 01302S8500 111 211</t>
  </si>
  <si>
    <t>801 1105 01302S8500 119 213</t>
  </si>
  <si>
    <t>801 0801 0130100000 247 223</t>
  </si>
  <si>
    <t>801 0503 0120300000 244 226</t>
  </si>
  <si>
    <t xml:space="preserve">801 0801 0130100000 242 226 </t>
  </si>
  <si>
    <t>801 0801 0130100000 540 251</t>
  </si>
  <si>
    <t>801 0801 0130100000 851 291</t>
  </si>
  <si>
    <t>801 0801 0130100000 244 343</t>
  </si>
  <si>
    <t>801 0801 0130100000 244 346</t>
  </si>
  <si>
    <t>801 0104 990У001190 244 343</t>
  </si>
  <si>
    <t>801 0104 990У00111 129 213</t>
  </si>
  <si>
    <t>Индексация оплаты труда, начисление на оплату труда, за исключением работников, оплата труда которых повышается в соответствии с Указами Президента Российской Федерации от 7 мая 2012 года N 597, от 1 июня 2012 года N 761, от 28 декабря 2012 года N 1688, распоряжением Правительства Российской Федерации от 17 октября 2018 года N 2245-р на ___%</t>
  </si>
  <si>
    <t>Достижение целевых значений уровня оплаты труда не ниже предыдущего года отдельных категорий работников бюджетной сферы, установленных Указами Президента Российской Федерации от 7 мая 2012 года N 597, от 1 июня 2012 года N 761, от 28 декабря 2012 года N 1688, распоряжением Правительства Российской Федерации от 17 октября 2018 года N 2245-р</t>
  </si>
  <si>
    <t>000 202 10000 00 0000 150</t>
  </si>
  <si>
    <t>000 202 20000 00 0000 150</t>
  </si>
  <si>
    <t>000 202 30000 00 0000 150</t>
  </si>
  <si>
    <t>000 202 40000 00 0000 150</t>
  </si>
  <si>
    <t>801 0102 0110101110 121 211</t>
  </si>
  <si>
    <t>801 0104 011У01110 121 211</t>
  </si>
  <si>
    <t>801 1105 0120102110 111 211</t>
  </si>
  <si>
    <t>801 0203 0160151180 121 211</t>
  </si>
  <si>
    <t>Плановые назначения на 2023 очередной финансовый год, тыс. руб.</t>
  </si>
  <si>
    <t>Плановые назначения на 2024 первый год планового периода</t>
  </si>
  <si>
    <t>Плановые назначения на 2025  второй год планового периода</t>
  </si>
  <si>
    <t>Оценка ожидаемого исполнения на 2022 текущий год, тыс. руб.</t>
  </si>
  <si>
    <t>Исполнение за 2021  год, предшествующий текущему году, тыс. руб.</t>
  </si>
  <si>
    <t>801 1105 0130200110 111 211</t>
  </si>
  <si>
    <t>801 0104 990У00111 121 211</t>
  </si>
  <si>
    <t>801 0102 9900001200 121 211</t>
  </si>
  <si>
    <t>801 0203 9900051180 121 211</t>
  </si>
  <si>
    <t>Доведение минимального размера оплаты труда до 17908,80 рублей</t>
  </si>
  <si>
    <t>Доведение минимального размера оплаты труда до  21390,60 рублей</t>
  </si>
  <si>
    <t>801 0104 990У001190 242 221</t>
  </si>
  <si>
    <t>801 0801 0130100000 244 223</t>
  </si>
  <si>
    <t>801 0310 0120500000 244 225</t>
  </si>
  <si>
    <t>801 0409 9900000Д00 244 225</t>
  </si>
  <si>
    <t>801 0503 0120300000 244 225</t>
  </si>
  <si>
    <t>801 0801 0130100001 244 225</t>
  </si>
  <si>
    <t>801 0801 0130100000 244 225</t>
  </si>
  <si>
    <t>Прочие работы,услуги</t>
  </si>
  <si>
    <t>801 0314 012Р500001 244 226</t>
  </si>
  <si>
    <t>801 0502 0140202000 244 226</t>
  </si>
  <si>
    <t>801 0503 0120300001 244 226</t>
  </si>
  <si>
    <t xml:space="preserve">801 0801 0130100000 244 226 </t>
  </si>
  <si>
    <t>801 0801 01301S9600 242 226</t>
  </si>
  <si>
    <t>801 0102 0110101110 129 213</t>
  </si>
  <si>
    <t>801 0104 011У01110 129 213</t>
  </si>
  <si>
    <t>801 1105 0120102110 119 213</t>
  </si>
  <si>
    <t>801 0203 0160151180 129 213</t>
  </si>
  <si>
    <t>801 0503 0120300000 540 251</t>
  </si>
  <si>
    <t>Штрафы за нарушение законодательства о налогах и сборах, законодательство о страховых взносов</t>
  </si>
  <si>
    <t>801 0801 0130100000 853 292</t>
  </si>
  <si>
    <t>ИТОГО по 292</t>
  </si>
  <si>
    <t>801 0801 0130100001 244 343</t>
  </si>
  <si>
    <t>Увеличение стоимости строительных  материалов</t>
  </si>
  <si>
    <t>801 0801 0130100000 244 344</t>
  </si>
  <si>
    <t>801 0503 0120300000 244 344</t>
  </si>
  <si>
    <t>ИТОГОпо 344</t>
  </si>
  <si>
    <t>801 0503 0120300000 244 310</t>
  </si>
  <si>
    <t>801 0503 01203S9500 244 310</t>
  </si>
  <si>
    <t>801 0503 0120300001 244 346</t>
  </si>
  <si>
    <t>801 0104 990У001190 244 346</t>
  </si>
  <si>
    <t>801 0412 0110300000 244 346</t>
  </si>
  <si>
    <t>801 0801 0130100000 242 346</t>
  </si>
  <si>
    <t>801 1105 01201S8500 111 211</t>
  </si>
  <si>
    <t>801 1105 01201S8500 119 213</t>
  </si>
  <si>
    <t>801 0104 011У1S8500 000 000</t>
  </si>
  <si>
    <t>801 0104 011У1S8500 121 211</t>
  </si>
  <si>
    <t>801 0104 011У1S8500 129 213</t>
  </si>
  <si>
    <t>801 0801 0120101190 242 221</t>
  </si>
  <si>
    <t>801 0104 011У102190 242 221</t>
  </si>
  <si>
    <t>801 0801 0120101190  853 292</t>
  </si>
  <si>
    <t>801 0104 011У102190 851 291</t>
  </si>
  <si>
    <t>801 0104 011У102190 852 291</t>
  </si>
  <si>
    <t>801 0801 0120101190 851 291</t>
  </si>
  <si>
    <t>801 0111 016030Ш200 870 297</t>
  </si>
  <si>
    <t>Иные выплаты текущего характера физицеским лицам</t>
  </si>
  <si>
    <t>801 0314 016Р402010 123 296</t>
  </si>
  <si>
    <t>ИТОГО по 296</t>
  </si>
  <si>
    <t>801 0801 0120101190 247 223</t>
  </si>
  <si>
    <t>801 0310 0160305000 244 225</t>
  </si>
  <si>
    <t>801 0801 0120100001 244 225</t>
  </si>
  <si>
    <t>801 0409 0140300Д00 244 225</t>
  </si>
  <si>
    <t>801 0801 0120101190 244 226</t>
  </si>
  <si>
    <t>801 0801 01201S 9600 242 226</t>
  </si>
  <si>
    <t>801 0503 0140400000 244 226</t>
  </si>
  <si>
    <t>801 0104 011У103190 244 226</t>
  </si>
  <si>
    <t>801 0310 0160300000 244 226</t>
  </si>
  <si>
    <t>801 0104 011У102190 244 226</t>
  </si>
  <si>
    <t>801 0503 0140400001 244 226</t>
  </si>
  <si>
    <t>801 0801 0120100001 244 226</t>
  </si>
  <si>
    <t>801 0801 0120101190 242 226</t>
  </si>
  <si>
    <t>801 0801 0120101190 244 225</t>
  </si>
  <si>
    <t>801 0801 0120101190 242 310</t>
  </si>
  <si>
    <t>801 0503 0140400001 244 310</t>
  </si>
  <si>
    <t>801 0310 0160300000 123 296</t>
  </si>
  <si>
    <t>801 0309 0160301000 244 346</t>
  </si>
  <si>
    <t>801 0801 0120101190 244 346</t>
  </si>
  <si>
    <t>801 0503 0140400001 244 346</t>
  </si>
  <si>
    <t>801 0503 0140401000 244 346</t>
  </si>
  <si>
    <t>801 0113 011У14300 244 346</t>
  </si>
  <si>
    <t>801 0314 0160501000 244 346</t>
  </si>
  <si>
    <t>801 0104 011У102190 244 343</t>
  </si>
  <si>
    <t>801 0801 0120100001 244 343</t>
  </si>
  <si>
    <t>801 0801 0120101190 244 343</t>
  </si>
  <si>
    <t>801 0104 011У021190 244 346</t>
  </si>
  <si>
    <t>801 0801 0120100190 242 346</t>
  </si>
  <si>
    <t>801 0113 011У143000 244 346</t>
  </si>
  <si>
    <t>801 0503 01404 L2992 244 226</t>
  </si>
  <si>
    <t xml:space="preserve">801 0412 011030000  244 226 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</si>
</sst>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5" fillId="2" borderId="1" xfId="0" applyFont="1" applyFill="1" applyBorder="1" applyAlignment="1">
      <alignment horizontal="center" vertical="top" wrapText="1"/>
    </xf>
    <xf numFmtId="0" fontId="5" fillId="2" borderId="0" xfId="0" applyFont="1" applyFill="1"/>
    <xf numFmtId="0" fontId="3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vertical="top" wrapText="1"/>
    </xf>
    <xf numFmtId="0" fontId="2" fillId="2" borderId="0" xfId="0" applyFont="1" applyFill="1"/>
    <xf numFmtId="0" fontId="0" fillId="2" borderId="0" xfId="0" applyFill="1"/>
    <xf numFmtId="0" fontId="5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justify" vertical="top" wrapText="1"/>
    </xf>
    <xf numFmtId="164" fontId="3" fillId="2" borderId="1" xfId="0" applyNumberFormat="1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justify" vertical="top" wrapText="1"/>
    </xf>
    <xf numFmtId="2" fontId="5" fillId="2" borderId="1" xfId="0" applyNumberFormat="1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2" fontId="4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justify" vertical="top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49" fontId="5" fillId="2" borderId="1" xfId="0" applyNumberFormat="1" applyFont="1" applyFill="1" applyBorder="1" applyAlignment="1">
      <alignment horizontal="left" vertical="top" wrapText="1"/>
    </xf>
    <xf numFmtId="0" fontId="7" fillId="2" borderId="0" xfId="0" applyFont="1" applyFill="1"/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8" fillId="2" borderId="1" xfId="1" applyFont="1" applyFill="1" applyBorder="1" applyAlignment="1" applyProtection="1">
      <alignment horizontal="justify" vertical="top" wrapText="1"/>
    </xf>
    <xf numFmtId="0" fontId="5" fillId="2" borderId="1" xfId="0" applyFont="1" applyFill="1" applyBorder="1" applyAlignment="1">
      <alignment horizontal="left" vertical="top" wrapText="1"/>
    </xf>
    <xf numFmtId="164" fontId="5" fillId="2" borderId="1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/>
    </xf>
    <xf numFmtId="0" fontId="11" fillId="2" borderId="0" xfId="0" applyFont="1" applyFill="1"/>
    <xf numFmtId="2" fontId="3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right" vertical="top" wrapText="1"/>
    </xf>
    <xf numFmtId="0" fontId="5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2" fillId="2" borderId="0" xfId="0" applyFont="1" applyFill="1" applyAlignment="1">
      <alignment horizontal="justify"/>
    </xf>
    <xf numFmtId="0" fontId="2" fillId="2" borderId="0" xfId="0" applyFont="1" applyFill="1" applyAlignment="1"/>
    <xf numFmtId="0" fontId="5" fillId="2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63"/>
  <sheetViews>
    <sheetView tabSelected="1" view="pageBreakPreview" topLeftCell="B1" zoomScaleNormal="100" zoomScaleSheetLayoutView="100" workbookViewId="0">
      <pane ySplit="4" topLeftCell="A5" activePane="bottomLeft" state="frozen"/>
      <selection pane="bottomLeft" activeCell="E6" sqref="E6"/>
    </sheetView>
  </sheetViews>
  <sheetFormatPr defaultRowHeight="15"/>
  <cols>
    <col min="1" max="1" width="50.42578125" style="14" customWidth="1"/>
    <col min="2" max="2" width="29.7109375" style="14" customWidth="1"/>
    <col min="3" max="3" width="14.85546875" style="30" customWidth="1"/>
    <col min="4" max="4" width="15.85546875" style="30" customWidth="1"/>
    <col min="5" max="5" width="16.140625" style="30" customWidth="1"/>
    <col min="6" max="6" width="14.42578125" style="40" customWidth="1"/>
    <col min="7" max="7" width="13.28515625" style="34" customWidth="1"/>
    <col min="8" max="8" width="15.140625" style="40" customWidth="1"/>
    <col min="9" max="9" width="12.140625" style="34" customWidth="1"/>
    <col min="10" max="10" width="13" style="34" customWidth="1"/>
    <col min="11" max="16384" width="9.140625" style="14"/>
  </cols>
  <sheetData>
    <row r="1" spans="1:10" s="33" customFormat="1">
      <c r="C1" s="34"/>
      <c r="D1" s="34"/>
      <c r="E1" s="34"/>
      <c r="F1" s="40"/>
      <c r="G1" s="34"/>
      <c r="H1" s="40"/>
      <c r="I1" s="34"/>
      <c r="J1" s="34"/>
    </row>
    <row r="2" spans="1:10" s="33" customFormat="1" ht="74.25" customHeight="1">
      <c r="A2" s="50" t="s">
        <v>46</v>
      </c>
      <c r="B2" s="50"/>
      <c r="C2" s="50"/>
      <c r="D2" s="50"/>
      <c r="E2" s="50"/>
      <c r="F2" s="50"/>
      <c r="G2" s="50"/>
      <c r="H2" s="50"/>
      <c r="I2" s="50"/>
      <c r="J2" s="50"/>
    </row>
    <row r="3" spans="1:10" s="33" customFormat="1" ht="22.5" hidden="1" customHeight="1">
      <c r="A3" s="2"/>
      <c r="B3" s="2"/>
      <c r="C3" s="15"/>
      <c r="D3" s="59"/>
      <c r="E3" s="59"/>
      <c r="F3" s="59"/>
      <c r="G3" s="15"/>
      <c r="H3" s="41"/>
      <c r="I3" s="15"/>
      <c r="J3" s="15"/>
    </row>
    <row r="4" spans="1:10" s="33" customFormat="1" ht="165" customHeight="1">
      <c r="A4" s="1" t="s">
        <v>0</v>
      </c>
      <c r="B4" s="1" t="s">
        <v>1</v>
      </c>
      <c r="C4" s="1" t="s">
        <v>131</v>
      </c>
      <c r="D4" s="1" t="s">
        <v>2</v>
      </c>
      <c r="E4" s="1" t="s">
        <v>130</v>
      </c>
      <c r="F4" s="19" t="s">
        <v>3</v>
      </c>
      <c r="G4" s="1" t="s">
        <v>127</v>
      </c>
      <c r="H4" s="42" t="s">
        <v>4</v>
      </c>
      <c r="I4" s="1" t="s">
        <v>128</v>
      </c>
      <c r="J4" s="1" t="s">
        <v>129</v>
      </c>
    </row>
    <row r="5" spans="1:10" s="33" customFormat="1" ht="15.75">
      <c r="A5" s="16" t="s">
        <v>5</v>
      </c>
      <c r="B5" s="3"/>
      <c r="C5" s="18">
        <f>C6+C30+C28</f>
        <v>12334.766670000001</v>
      </c>
      <c r="D5" s="18">
        <f t="shared" ref="D5:H5" si="0">D6+D30+D28</f>
        <v>11739.01799</v>
      </c>
      <c r="E5" s="18">
        <f t="shared" si="0"/>
        <v>10940.854530000001</v>
      </c>
      <c r="F5" s="18">
        <f t="shared" si="0"/>
        <v>143.64347903439793</v>
      </c>
      <c r="G5" s="38">
        <v>6603.5</v>
      </c>
      <c r="H5" s="18" t="e">
        <f t="shared" si="0"/>
        <v>#DIV/0!</v>
      </c>
      <c r="I5" s="38">
        <v>5491.7</v>
      </c>
      <c r="J5" s="38">
        <v>5496.4</v>
      </c>
    </row>
    <row r="6" spans="1:10" s="33" customFormat="1" ht="47.25">
      <c r="A6" s="20" t="s">
        <v>6</v>
      </c>
      <c r="B6" s="4"/>
      <c r="C6" s="38">
        <f>C7+C9+C14+C20+C21+C22+C23+C24+C25+C26+C27+C28+C29</f>
        <v>531.74221999999997</v>
      </c>
      <c r="D6" s="38">
        <v>631</v>
      </c>
      <c r="E6" s="38">
        <v>301.92867999999999</v>
      </c>
      <c r="F6" s="18">
        <f t="shared" ref="F6:F56" si="1">E6/D6*100</f>
        <v>47.849236133122027</v>
      </c>
      <c r="G6" s="38">
        <v>633</v>
      </c>
      <c r="H6" s="18">
        <f t="shared" ref="H6:H73" si="2">G6/E6*100</f>
        <v>209.6521602386365</v>
      </c>
      <c r="I6" s="38">
        <v>677.8</v>
      </c>
      <c r="J6" s="38">
        <v>677.8</v>
      </c>
    </row>
    <row r="7" spans="1:10" s="33" customFormat="1" ht="15.75">
      <c r="A7" s="20" t="s">
        <v>7</v>
      </c>
      <c r="B7" s="1" t="s">
        <v>47</v>
      </c>
      <c r="C7" s="38">
        <v>50.256970000000003</v>
      </c>
      <c r="D7" s="21">
        <v>51.5</v>
      </c>
      <c r="E7" s="21">
        <v>35.844000000000001</v>
      </c>
      <c r="F7" s="18">
        <f t="shared" si="1"/>
        <v>69.600000000000009</v>
      </c>
      <c r="G7" s="21">
        <v>49</v>
      </c>
      <c r="H7" s="18">
        <f t="shared" si="2"/>
        <v>136.70349291373731</v>
      </c>
      <c r="I7" s="21">
        <v>49</v>
      </c>
      <c r="J7" s="21">
        <v>49</v>
      </c>
    </row>
    <row r="8" spans="1:10" s="33" customFormat="1" ht="33" customHeight="1">
      <c r="A8" s="20" t="s">
        <v>8</v>
      </c>
      <c r="B8" s="1" t="s">
        <v>48</v>
      </c>
      <c r="C8" s="38">
        <v>0</v>
      </c>
      <c r="D8" s="21">
        <v>0</v>
      </c>
      <c r="E8" s="21">
        <v>0</v>
      </c>
      <c r="F8" s="18" t="e">
        <f t="shared" si="1"/>
        <v>#DIV/0!</v>
      </c>
      <c r="G8" s="21">
        <v>0</v>
      </c>
      <c r="H8" s="18" t="e">
        <f t="shared" si="2"/>
        <v>#DIV/0!</v>
      </c>
      <c r="I8" s="21">
        <v>0</v>
      </c>
      <c r="J8" s="21">
        <v>0</v>
      </c>
    </row>
    <row r="9" spans="1:10" s="33" customFormat="1" ht="15.75">
      <c r="A9" s="20" t="s">
        <v>9</v>
      </c>
      <c r="B9" s="1" t="s">
        <v>49</v>
      </c>
      <c r="C9" s="38">
        <v>0</v>
      </c>
      <c r="D9" s="21">
        <v>0</v>
      </c>
      <c r="E9" s="21">
        <v>0</v>
      </c>
      <c r="F9" s="18" t="e">
        <f t="shared" si="1"/>
        <v>#DIV/0!</v>
      </c>
      <c r="G9" s="21">
        <v>0</v>
      </c>
      <c r="H9" s="18" t="e">
        <f t="shared" si="2"/>
        <v>#DIV/0!</v>
      </c>
      <c r="I9" s="21">
        <v>0</v>
      </c>
      <c r="J9" s="21">
        <v>0</v>
      </c>
    </row>
    <row r="10" spans="1:10" s="33" customFormat="1" ht="31.5">
      <c r="A10" s="20" t="s">
        <v>10</v>
      </c>
      <c r="B10" s="1" t="s">
        <v>50</v>
      </c>
      <c r="C10" s="38">
        <v>0</v>
      </c>
      <c r="D10" s="21">
        <v>0</v>
      </c>
      <c r="E10" s="21">
        <v>0</v>
      </c>
      <c r="F10" s="18" t="e">
        <f t="shared" si="1"/>
        <v>#DIV/0!</v>
      </c>
      <c r="G10" s="21">
        <v>0</v>
      </c>
      <c r="H10" s="18" t="e">
        <f t="shared" si="2"/>
        <v>#DIV/0!</v>
      </c>
      <c r="I10" s="21">
        <v>0</v>
      </c>
      <c r="J10" s="21">
        <v>0</v>
      </c>
    </row>
    <row r="11" spans="1:10" s="33" customFormat="1" ht="31.5">
      <c r="A11" s="20" t="s">
        <v>11</v>
      </c>
      <c r="B11" s="1" t="s">
        <v>51</v>
      </c>
      <c r="C11" s="38">
        <v>0</v>
      </c>
      <c r="D11" s="21">
        <v>0</v>
      </c>
      <c r="E11" s="21">
        <v>0</v>
      </c>
      <c r="F11" s="18" t="e">
        <f t="shared" si="1"/>
        <v>#DIV/0!</v>
      </c>
      <c r="G11" s="21">
        <v>0</v>
      </c>
      <c r="H11" s="18" t="e">
        <f t="shared" si="2"/>
        <v>#DIV/0!</v>
      </c>
      <c r="I11" s="21">
        <v>0</v>
      </c>
      <c r="J11" s="21">
        <v>0</v>
      </c>
    </row>
    <row r="12" spans="1:10" s="33" customFormat="1" ht="15.75">
      <c r="A12" s="20" t="s">
        <v>12</v>
      </c>
      <c r="B12" s="1" t="s">
        <v>52</v>
      </c>
      <c r="C12" s="38">
        <v>0</v>
      </c>
      <c r="D12" s="21">
        <v>0</v>
      </c>
      <c r="E12" s="21">
        <v>0</v>
      </c>
      <c r="F12" s="18" t="e">
        <f t="shared" si="1"/>
        <v>#DIV/0!</v>
      </c>
      <c r="G12" s="21">
        <v>0</v>
      </c>
      <c r="H12" s="18" t="e">
        <f t="shared" si="2"/>
        <v>#DIV/0!</v>
      </c>
      <c r="I12" s="21">
        <v>0</v>
      </c>
      <c r="J12" s="21">
        <v>0</v>
      </c>
    </row>
    <row r="13" spans="1:10" s="33" customFormat="1" ht="31.5">
      <c r="A13" s="20" t="s">
        <v>13</v>
      </c>
      <c r="B13" s="1" t="s">
        <v>53</v>
      </c>
      <c r="C13" s="38">
        <v>0</v>
      </c>
      <c r="D13" s="21">
        <v>0</v>
      </c>
      <c r="E13" s="21">
        <v>0</v>
      </c>
      <c r="F13" s="18" t="e">
        <f t="shared" si="1"/>
        <v>#DIV/0!</v>
      </c>
      <c r="G13" s="21">
        <v>0</v>
      </c>
      <c r="H13" s="18" t="e">
        <f t="shared" si="2"/>
        <v>#DIV/0!</v>
      </c>
      <c r="I13" s="21">
        <v>0</v>
      </c>
      <c r="J13" s="21">
        <v>0</v>
      </c>
    </row>
    <row r="14" spans="1:10" s="33" customFormat="1" ht="21" customHeight="1">
      <c r="A14" s="20" t="s">
        <v>14</v>
      </c>
      <c r="B14" s="1" t="s">
        <v>54</v>
      </c>
      <c r="C14" s="38">
        <v>481.48525000000001</v>
      </c>
      <c r="D14" s="21">
        <v>582</v>
      </c>
      <c r="E14" s="21">
        <v>266.08443</v>
      </c>
      <c r="F14" s="18">
        <f t="shared" si="1"/>
        <v>45.718974226804121</v>
      </c>
      <c r="G14" s="21">
        <v>582</v>
      </c>
      <c r="H14" s="18">
        <f t="shared" si="2"/>
        <v>218.7275670357713</v>
      </c>
      <c r="I14" s="21">
        <v>628.79999999999995</v>
      </c>
      <c r="J14" s="21">
        <v>628.79999999999995</v>
      </c>
    </row>
    <row r="15" spans="1:10" s="33" customFormat="1" ht="15.75">
      <c r="A15" s="20" t="s">
        <v>15</v>
      </c>
      <c r="B15" s="1" t="s">
        <v>55</v>
      </c>
      <c r="C15" s="38">
        <v>23.646090000000001</v>
      </c>
      <c r="D15" s="21">
        <v>50</v>
      </c>
      <c r="E15" s="21">
        <v>10.94453</v>
      </c>
      <c r="F15" s="18">
        <f t="shared" si="1"/>
        <v>21.889060000000001</v>
      </c>
      <c r="G15" s="21">
        <v>50</v>
      </c>
      <c r="H15" s="18">
        <f t="shared" si="2"/>
        <v>456.84922056954474</v>
      </c>
      <c r="I15" s="21">
        <v>50</v>
      </c>
      <c r="J15" s="21">
        <v>50</v>
      </c>
    </row>
    <row r="16" spans="1:10" s="33" customFormat="1" ht="15.75">
      <c r="A16" s="20" t="s">
        <v>16</v>
      </c>
      <c r="B16" s="1" t="s">
        <v>56</v>
      </c>
      <c r="C16" s="38">
        <v>0</v>
      </c>
      <c r="D16" s="21">
        <v>0</v>
      </c>
      <c r="E16" s="21">
        <v>0</v>
      </c>
      <c r="F16" s="18" t="e">
        <f t="shared" si="1"/>
        <v>#DIV/0!</v>
      </c>
      <c r="G16" s="21">
        <v>0</v>
      </c>
      <c r="H16" s="18" t="e">
        <f t="shared" si="2"/>
        <v>#DIV/0!</v>
      </c>
      <c r="I16" s="21">
        <v>0</v>
      </c>
      <c r="J16" s="21">
        <v>0</v>
      </c>
    </row>
    <row r="17" spans="1:10" s="33" customFormat="1" ht="15.75">
      <c r="A17" s="20" t="s">
        <v>17</v>
      </c>
      <c r="B17" s="1" t="s">
        <v>57</v>
      </c>
      <c r="C17" s="21">
        <v>457.83915999999999</v>
      </c>
      <c r="D17" s="21">
        <v>532</v>
      </c>
      <c r="E17" s="21">
        <v>255.13990000000001</v>
      </c>
      <c r="F17" s="18">
        <f t="shared" si="1"/>
        <v>47.95862781954888</v>
      </c>
      <c r="G17" s="21">
        <v>532</v>
      </c>
      <c r="H17" s="18">
        <f t="shared" si="2"/>
        <v>208.51305499453434</v>
      </c>
      <c r="I17" s="21">
        <v>578.79999999999995</v>
      </c>
      <c r="J17" s="21">
        <v>578.79999999999995</v>
      </c>
    </row>
    <row r="18" spans="1:10" s="33" customFormat="1" ht="15.75">
      <c r="A18" s="20" t="s">
        <v>18</v>
      </c>
      <c r="B18" s="1" t="s">
        <v>58</v>
      </c>
      <c r="C18" s="38">
        <v>226.91892000000001</v>
      </c>
      <c r="D18" s="21">
        <v>452</v>
      </c>
      <c r="E18" s="21">
        <v>205.23658</v>
      </c>
      <c r="F18" s="18">
        <f t="shared" si="1"/>
        <v>45.406323008849562</v>
      </c>
      <c r="G18" s="21">
        <v>532</v>
      </c>
      <c r="H18" s="18">
        <f t="shared" si="2"/>
        <v>259.21305061700014</v>
      </c>
      <c r="I18" s="21">
        <v>578.79999999999995</v>
      </c>
      <c r="J18" s="21">
        <v>578.79999999999995</v>
      </c>
    </row>
    <row r="19" spans="1:10" s="33" customFormat="1" ht="15.75">
      <c r="A19" s="20" t="s">
        <v>19</v>
      </c>
      <c r="B19" s="1" t="s">
        <v>59</v>
      </c>
      <c r="C19" s="38">
        <v>230.92</v>
      </c>
      <c r="D19" s="21">
        <v>80</v>
      </c>
      <c r="E19" s="21">
        <v>49.903320000000001</v>
      </c>
      <c r="F19" s="18">
        <f t="shared" si="1"/>
        <v>62.379150000000003</v>
      </c>
      <c r="G19" s="21">
        <v>80</v>
      </c>
      <c r="H19" s="18">
        <f t="shared" si="2"/>
        <v>160.30997536837228</v>
      </c>
      <c r="I19" s="21">
        <v>80</v>
      </c>
      <c r="J19" s="21">
        <v>80</v>
      </c>
    </row>
    <row r="20" spans="1:10" s="33" customFormat="1" ht="31.5">
      <c r="A20" s="20" t="s">
        <v>20</v>
      </c>
      <c r="B20" s="1" t="s">
        <v>60</v>
      </c>
      <c r="C20" s="38">
        <v>0</v>
      </c>
      <c r="D20" s="21">
        <v>0</v>
      </c>
      <c r="E20" s="21">
        <v>0</v>
      </c>
      <c r="F20" s="18" t="e">
        <f t="shared" si="1"/>
        <v>#DIV/0!</v>
      </c>
      <c r="G20" s="21">
        <v>0</v>
      </c>
      <c r="H20" s="18" t="e">
        <f t="shared" si="2"/>
        <v>#DIV/0!</v>
      </c>
      <c r="I20" s="21">
        <v>0</v>
      </c>
      <c r="J20" s="21">
        <v>0</v>
      </c>
    </row>
    <row r="21" spans="1:10" s="33" customFormat="1" ht="15.75">
      <c r="A21" s="20" t="s">
        <v>21</v>
      </c>
      <c r="B21" s="1" t="s">
        <v>61</v>
      </c>
      <c r="C21" s="38">
        <v>0</v>
      </c>
      <c r="D21" s="21">
        <v>0</v>
      </c>
      <c r="E21" s="21">
        <v>0</v>
      </c>
      <c r="F21" s="18" t="e">
        <f t="shared" si="1"/>
        <v>#DIV/0!</v>
      </c>
      <c r="G21" s="21">
        <v>0</v>
      </c>
      <c r="H21" s="18" t="e">
        <f t="shared" si="2"/>
        <v>#DIV/0!</v>
      </c>
      <c r="I21" s="21">
        <v>0</v>
      </c>
      <c r="J21" s="21">
        <v>0</v>
      </c>
    </row>
    <row r="22" spans="1:10" s="33" customFormat="1" ht="31.5">
      <c r="A22" s="20" t="s">
        <v>22</v>
      </c>
      <c r="B22" s="1" t="s">
        <v>62</v>
      </c>
      <c r="C22" s="38">
        <v>0</v>
      </c>
      <c r="D22" s="21">
        <v>0</v>
      </c>
      <c r="E22" s="21">
        <v>0</v>
      </c>
      <c r="F22" s="18" t="e">
        <f t="shared" si="1"/>
        <v>#DIV/0!</v>
      </c>
      <c r="G22" s="21">
        <v>0</v>
      </c>
      <c r="H22" s="18" t="e">
        <f t="shared" si="2"/>
        <v>#DIV/0!</v>
      </c>
      <c r="I22" s="21">
        <v>0</v>
      </c>
      <c r="J22" s="21">
        <v>0</v>
      </c>
    </row>
    <row r="23" spans="1:10" s="33" customFormat="1" ht="47.25">
      <c r="A23" s="20" t="s">
        <v>23</v>
      </c>
      <c r="B23" s="1" t="s">
        <v>63</v>
      </c>
      <c r="C23" s="38">
        <v>0</v>
      </c>
      <c r="D23" s="21">
        <v>0</v>
      </c>
      <c r="E23" s="21">
        <v>0</v>
      </c>
      <c r="F23" s="18" t="e">
        <f t="shared" si="1"/>
        <v>#DIV/0!</v>
      </c>
      <c r="G23" s="21">
        <v>0</v>
      </c>
      <c r="H23" s="18" t="e">
        <f t="shared" si="2"/>
        <v>#DIV/0!</v>
      </c>
      <c r="I23" s="21">
        <v>0</v>
      </c>
      <c r="J23" s="21">
        <v>0</v>
      </c>
    </row>
    <row r="24" spans="1:10" s="33" customFormat="1" ht="34.5" customHeight="1">
      <c r="A24" s="20" t="s">
        <v>24</v>
      </c>
      <c r="B24" s="1" t="s">
        <v>64</v>
      </c>
      <c r="C24" s="38">
        <v>0</v>
      </c>
      <c r="D24" s="21">
        <v>0</v>
      </c>
      <c r="E24" s="21">
        <v>0</v>
      </c>
      <c r="F24" s="18" t="e">
        <f t="shared" si="1"/>
        <v>#DIV/0!</v>
      </c>
      <c r="G24" s="21">
        <v>0</v>
      </c>
      <c r="H24" s="18" t="e">
        <f t="shared" si="2"/>
        <v>#DIV/0!</v>
      </c>
      <c r="I24" s="21">
        <v>0</v>
      </c>
      <c r="J24" s="21">
        <v>0</v>
      </c>
    </row>
    <row r="25" spans="1:10" s="33" customFormat="1" ht="31.5">
      <c r="A25" s="20" t="s">
        <v>25</v>
      </c>
      <c r="B25" s="1" t="s">
        <v>65</v>
      </c>
      <c r="C25" s="38">
        <v>0</v>
      </c>
      <c r="D25" s="21">
        <v>0</v>
      </c>
      <c r="E25" s="21">
        <v>0</v>
      </c>
      <c r="F25" s="18" t="e">
        <f t="shared" si="1"/>
        <v>#DIV/0!</v>
      </c>
      <c r="G25" s="21">
        <v>0</v>
      </c>
      <c r="H25" s="18" t="e">
        <f t="shared" si="2"/>
        <v>#DIV/0!</v>
      </c>
      <c r="I25" s="21">
        <v>0</v>
      </c>
      <c r="J25" s="21">
        <v>0</v>
      </c>
    </row>
    <row r="26" spans="1:10" s="33" customFormat="1" ht="31.5">
      <c r="A26" s="20" t="s">
        <v>26</v>
      </c>
      <c r="B26" s="1" t="s">
        <v>66</v>
      </c>
      <c r="C26" s="38">
        <v>0</v>
      </c>
      <c r="D26" s="21">
        <v>0</v>
      </c>
      <c r="E26" s="21">
        <v>0</v>
      </c>
      <c r="F26" s="18" t="e">
        <f t="shared" si="1"/>
        <v>#DIV/0!</v>
      </c>
      <c r="G26" s="21">
        <v>0</v>
      </c>
      <c r="H26" s="18" t="e">
        <f t="shared" si="2"/>
        <v>#DIV/0!</v>
      </c>
      <c r="I26" s="21">
        <v>0</v>
      </c>
      <c r="J26" s="21">
        <v>0</v>
      </c>
    </row>
    <row r="27" spans="1:10" s="33" customFormat="1" ht="15.75">
      <c r="A27" s="20" t="s">
        <v>27</v>
      </c>
      <c r="B27" s="1" t="s">
        <v>67</v>
      </c>
      <c r="C27" s="38">
        <v>0</v>
      </c>
      <c r="D27" s="21">
        <v>0</v>
      </c>
      <c r="E27" s="21">
        <v>0</v>
      </c>
      <c r="F27" s="18" t="e">
        <f t="shared" si="1"/>
        <v>#DIV/0!</v>
      </c>
      <c r="G27" s="21">
        <v>0</v>
      </c>
      <c r="H27" s="18" t="e">
        <f t="shared" si="2"/>
        <v>#DIV/0!</v>
      </c>
      <c r="I27" s="21">
        <v>0</v>
      </c>
      <c r="J27" s="21">
        <v>0</v>
      </c>
    </row>
    <row r="28" spans="1:10" s="33" customFormat="1" ht="20.25" customHeight="1">
      <c r="A28" s="20" t="s">
        <v>28</v>
      </c>
      <c r="B28" s="1" t="s">
        <v>68</v>
      </c>
      <c r="C28" s="38">
        <v>0</v>
      </c>
      <c r="D28" s="21">
        <v>2</v>
      </c>
      <c r="E28" s="21">
        <v>0</v>
      </c>
      <c r="F28" s="18">
        <f t="shared" si="1"/>
        <v>0</v>
      </c>
      <c r="G28" s="21">
        <v>2</v>
      </c>
      <c r="H28" s="18" t="e">
        <f t="shared" si="2"/>
        <v>#DIV/0!</v>
      </c>
      <c r="I28" s="21">
        <v>2</v>
      </c>
      <c r="J28" s="21">
        <v>2</v>
      </c>
    </row>
    <row r="29" spans="1:10" s="33" customFormat="1" ht="15.75">
      <c r="A29" s="20" t="s">
        <v>29</v>
      </c>
      <c r="B29" s="1" t="s">
        <v>69</v>
      </c>
      <c r="C29" s="38">
        <v>0</v>
      </c>
      <c r="D29" s="21">
        <v>0</v>
      </c>
      <c r="E29" s="21">
        <v>0</v>
      </c>
      <c r="F29" s="18" t="e">
        <f t="shared" si="1"/>
        <v>#DIV/0!</v>
      </c>
      <c r="G29" s="21">
        <v>0</v>
      </c>
      <c r="H29" s="18" t="e">
        <f t="shared" si="2"/>
        <v>#DIV/0!</v>
      </c>
      <c r="I29" s="21">
        <v>0</v>
      </c>
      <c r="J29" s="21">
        <v>0</v>
      </c>
    </row>
    <row r="30" spans="1:10" s="33" customFormat="1" ht="15.75">
      <c r="A30" s="20" t="s">
        <v>30</v>
      </c>
      <c r="B30" s="1" t="s">
        <v>70</v>
      </c>
      <c r="C30" s="38">
        <v>11803.024450000001</v>
      </c>
      <c r="D30" s="21">
        <v>11106.01799</v>
      </c>
      <c r="E30" s="21">
        <v>10638.92585</v>
      </c>
      <c r="F30" s="18">
        <f t="shared" si="1"/>
        <v>95.794242901275894</v>
      </c>
      <c r="G30" s="21">
        <v>5970.5</v>
      </c>
      <c r="H30" s="18">
        <f t="shared" si="2"/>
        <v>56.119387278180909</v>
      </c>
      <c r="I30" s="21">
        <v>4811.8999999999996</v>
      </c>
      <c r="J30" s="21">
        <v>4816.6000000000004</v>
      </c>
    </row>
    <row r="31" spans="1:10" s="33" customFormat="1" ht="31.5">
      <c r="A31" s="20" t="s">
        <v>31</v>
      </c>
      <c r="B31" s="1" t="s">
        <v>71</v>
      </c>
      <c r="C31" s="21">
        <v>11902.597</v>
      </c>
      <c r="D31" s="21">
        <v>12163.543180000001</v>
      </c>
      <c r="E31" s="21">
        <v>11696.45104</v>
      </c>
      <c r="F31" s="18">
        <f t="shared" si="1"/>
        <v>96.159900671310808</v>
      </c>
      <c r="G31" s="21">
        <v>5970.5</v>
      </c>
      <c r="H31" s="18">
        <f t="shared" si="2"/>
        <v>51.045398126165288</v>
      </c>
      <c r="I31" s="21">
        <v>4811.8999999999996</v>
      </c>
      <c r="J31" s="21">
        <v>4816.6000000000004</v>
      </c>
    </row>
    <row r="32" spans="1:10" s="33" customFormat="1" ht="31.5">
      <c r="A32" s="20" t="s">
        <v>32</v>
      </c>
      <c r="B32" s="1" t="s">
        <v>119</v>
      </c>
      <c r="C32" s="38">
        <v>3571.1</v>
      </c>
      <c r="D32" s="21">
        <v>5021.7</v>
      </c>
      <c r="E32" s="21">
        <v>4603.2250000000004</v>
      </c>
      <c r="F32" s="18">
        <f t="shared" si="1"/>
        <v>91.666666666666671</v>
      </c>
      <c r="G32" s="21">
        <v>5779.7</v>
      </c>
      <c r="H32" s="18">
        <f t="shared" si="2"/>
        <v>125.55762536048096</v>
      </c>
      <c r="I32" s="21">
        <v>4623.8</v>
      </c>
      <c r="J32" s="21">
        <v>4623.8</v>
      </c>
    </row>
    <row r="33" spans="1:10" s="33" customFormat="1" ht="47.25">
      <c r="A33" s="20" t="s">
        <v>33</v>
      </c>
      <c r="B33" s="1" t="s">
        <v>120</v>
      </c>
      <c r="C33" s="38">
        <v>400</v>
      </c>
      <c r="D33" s="21">
        <v>0</v>
      </c>
      <c r="E33" s="21">
        <v>0</v>
      </c>
      <c r="F33" s="18" t="e">
        <f t="shared" si="1"/>
        <v>#DIV/0!</v>
      </c>
      <c r="G33" s="21">
        <v>8.6</v>
      </c>
      <c r="H33" s="18" t="e">
        <f t="shared" si="2"/>
        <v>#DIV/0!</v>
      </c>
      <c r="I33" s="21">
        <v>0</v>
      </c>
      <c r="J33" s="21">
        <v>0</v>
      </c>
    </row>
    <row r="34" spans="1:10" s="33" customFormat="1" ht="31.5">
      <c r="A34" s="20" t="s">
        <v>34</v>
      </c>
      <c r="B34" s="1" t="s">
        <v>121</v>
      </c>
      <c r="C34" s="38">
        <v>103.2</v>
      </c>
      <c r="D34" s="21">
        <v>126</v>
      </c>
      <c r="E34" s="21">
        <v>111.10286000000001</v>
      </c>
      <c r="F34" s="18">
        <f t="shared" si="1"/>
        <v>88.176873015873028</v>
      </c>
      <c r="G34" s="21">
        <v>123.6</v>
      </c>
      <c r="H34" s="18">
        <f t="shared" si="2"/>
        <v>111.24826129588381</v>
      </c>
      <c r="I34" s="21">
        <v>129.5</v>
      </c>
      <c r="J34" s="21">
        <v>134.19999999999999</v>
      </c>
    </row>
    <row r="35" spans="1:10" s="33" customFormat="1" ht="15.75">
      <c r="A35" s="20" t="s">
        <v>35</v>
      </c>
      <c r="B35" s="1" t="s">
        <v>122</v>
      </c>
      <c r="C35" s="38">
        <v>7828.2969999999996</v>
      </c>
      <c r="D35" s="21">
        <v>7015.8431799999998</v>
      </c>
      <c r="E35" s="21">
        <v>6982.1231799999996</v>
      </c>
      <c r="F35" s="18">
        <f t="shared" si="1"/>
        <v>99.519373521686944</v>
      </c>
      <c r="G35" s="21">
        <v>42</v>
      </c>
      <c r="H35" s="18">
        <f t="shared" si="2"/>
        <v>0.60153622210944724</v>
      </c>
      <c r="I35" s="21">
        <v>42</v>
      </c>
      <c r="J35" s="21">
        <v>42</v>
      </c>
    </row>
    <row r="36" spans="1:10" s="33" customFormat="1" ht="31.5">
      <c r="A36" s="20" t="s">
        <v>36</v>
      </c>
      <c r="B36" s="1" t="s">
        <v>72</v>
      </c>
      <c r="C36" s="38">
        <v>0</v>
      </c>
      <c r="D36" s="21">
        <v>0</v>
      </c>
      <c r="E36" s="21">
        <v>0</v>
      </c>
      <c r="F36" s="18" t="e">
        <f t="shared" si="1"/>
        <v>#DIV/0!</v>
      </c>
      <c r="G36" s="21">
        <v>0</v>
      </c>
      <c r="H36" s="18" t="e">
        <f t="shared" si="2"/>
        <v>#DIV/0!</v>
      </c>
      <c r="I36" s="21">
        <v>0</v>
      </c>
      <c r="J36" s="21">
        <v>0</v>
      </c>
    </row>
    <row r="37" spans="1:10" s="33" customFormat="1" ht="15.75">
      <c r="A37" s="20" t="s">
        <v>37</v>
      </c>
      <c r="B37" s="1" t="s">
        <v>73</v>
      </c>
      <c r="C37" s="38">
        <v>0</v>
      </c>
      <c r="D37" s="21">
        <v>0</v>
      </c>
      <c r="E37" s="21">
        <v>0</v>
      </c>
      <c r="F37" s="18" t="e">
        <f t="shared" si="1"/>
        <v>#DIV/0!</v>
      </c>
      <c r="G37" s="21">
        <v>0</v>
      </c>
      <c r="H37" s="18" t="e">
        <f t="shared" si="2"/>
        <v>#DIV/0!</v>
      </c>
      <c r="I37" s="21">
        <v>0</v>
      </c>
      <c r="J37" s="21">
        <v>0</v>
      </c>
    </row>
    <row r="38" spans="1:10" s="33" customFormat="1" ht="94.5">
      <c r="A38" s="20" t="s">
        <v>38</v>
      </c>
      <c r="B38" s="1" t="s">
        <v>74</v>
      </c>
      <c r="C38" s="21">
        <v>0</v>
      </c>
      <c r="D38" s="21">
        <v>0</v>
      </c>
      <c r="E38" s="21">
        <v>0</v>
      </c>
      <c r="F38" s="18" t="e">
        <f t="shared" si="1"/>
        <v>#DIV/0!</v>
      </c>
      <c r="G38" s="21">
        <v>0</v>
      </c>
      <c r="H38" s="18" t="e">
        <f t="shared" si="2"/>
        <v>#DIV/0!</v>
      </c>
      <c r="I38" s="21">
        <v>0</v>
      </c>
      <c r="J38" s="21">
        <v>0</v>
      </c>
    </row>
    <row r="39" spans="1:10" s="33" customFormat="1" ht="48" customHeight="1">
      <c r="A39" s="20" t="s">
        <v>39</v>
      </c>
      <c r="B39" s="1" t="s">
        <v>75</v>
      </c>
      <c r="C39" s="21">
        <v>-99.572550000000007</v>
      </c>
      <c r="D39" s="21">
        <v>-99.6</v>
      </c>
      <c r="E39" s="21">
        <v>-1057.5251900000001</v>
      </c>
      <c r="F39" s="18">
        <f t="shared" si="1"/>
        <v>1061.7722791164661</v>
      </c>
      <c r="G39" s="21">
        <v>0</v>
      </c>
      <c r="H39" s="18">
        <f t="shared" si="2"/>
        <v>0</v>
      </c>
      <c r="I39" s="21">
        <v>0</v>
      </c>
      <c r="J39" s="21">
        <v>0</v>
      </c>
    </row>
    <row r="40" spans="1:10" s="33" customFormat="1" ht="32.25" customHeight="1">
      <c r="A40" s="35" t="s">
        <v>40</v>
      </c>
      <c r="B40" s="5"/>
      <c r="C40" s="24">
        <v>12334.8</v>
      </c>
      <c r="D40" s="24">
        <v>12264.1</v>
      </c>
      <c r="E40" s="24">
        <v>11739.17</v>
      </c>
      <c r="F40" s="18">
        <f t="shared" si="1"/>
        <v>95.719783759101759</v>
      </c>
      <c r="G40" s="21">
        <v>6603.5</v>
      </c>
      <c r="H40" s="18">
        <f t="shared" si="2"/>
        <v>56.251847447477118</v>
      </c>
      <c r="I40" s="21">
        <v>5491.7</v>
      </c>
      <c r="J40" s="21">
        <v>5496.4</v>
      </c>
    </row>
    <row r="41" spans="1:10" s="33" customFormat="1" ht="31.5">
      <c r="A41" s="25" t="s">
        <v>41</v>
      </c>
      <c r="B41" s="6"/>
      <c r="C41" s="26">
        <f>C42+C43+C44+C45+C46+C47+C48+C48+C49+C50+C51+C52+C53+C54+C55+C56+C57</f>
        <v>4030.2857000000004</v>
      </c>
      <c r="D41" s="26">
        <f>D42+D43+D44+D45+D46+D47+D48+D49+D50+D51+D52+D54+D55+D57</f>
        <v>3364.4139999999998</v>
      </c>
      <c r="E41" s="26">
        <f t="shared" ref="E41:J41" si="3">E42+E43+E44+E45+E46+E47+E48+E49+E50+E51+E52+E54+E55+E57</f>
        <v>2392.2788699999996</v>
      </c>
      <c r="F41" s="45" t="e">
        <f t="shared" si="3"/>
        <v>#DIV/0!</v>
      </c>
      <c r="G41" s="27">
        <f t="shared" si="3"/>
        <v>4900.7</v>
      </c>
      <c r="H41" s="45" t="e">
        <f t="shared" si="3"/>
        <v>#DIV/0!</v>
      </c>
      <c r="I41" s="27">
        <f t="shared" si="3"/>
        <v>4143.2000000000007</v>
      </c>
      <c r="J41" s="27">
        <f t="shared" si="3"/>
        <v>4098.2000000000007</v>
      </c>
    </row>
    <row r="42" spans="1:10" s="33" customFormat="1" ht="16.5" customHeight="1">
      <c r="A42" s="55" t="s">
        <v>78</v>
      </c>
      <c r="B42" s="7" t="s">
        <v>134</v>
      </c>
      <c r="C42" s="27">
        <v>379.2</v>
      </c>
      <c r="D42" s="27">
        <v>0</v>
      </c>
      <c r="E42" s="27">
        <v>0</v>
      </c>
      <c r="F42" s="18" t="e">
        <f t="shared" si="1"/>
        <v>#DIV/0!</v>
      </c>
      <c r="G42" s="27">
        <v>0</v>
      </c>
      <c r="H42" s="18" t="e">
        <f t="shared" si="2"/>
        <v>#DIV/0!</v>
      </c>
      <c r="I42" s="27">
        <v>0</v>
      </c>
      <c r="J42" s="27">
        <v>0</v>
      </c>
    </row>
    <row r="43" spans="1:10" s="33" customFormat="1" ht="20.25" customHeight="1">
      <c r="A43" s="55"/>
      <c r="B43" s="7" t="s">
        <v>133</v>
      </c>
      <c r="C43" s="27">
        <v>624</v>
      </c>
      <c r="D43" s="27">
        <v>0</v>
      </c>
      <c r="E43" s="27">
        <v>0</v>
      </c>
      <c r="F43" s="18" t="e">
        <f t="shared" si="1"/>
        <v>#DIV/0!</v>
      </c>
      <c r="G43" s="27">
        <v>0</v>
      </c>
      <c r="H43" s="18" t="e">
        <f t="shared" si="2"/>
        <v>#DIV/0!</v>
      </c>
      <c r="I43" s="27">
        <v>0</v>
      </c>
      <c r="J43" s="27">
        <v>0</v>
      </c>
    </row>
    <row r="44" spans="1:10" s="33" customFormat="1" ht="19.5" customHeight="1">
      <c r="A44" s="55"/>
      <c r="B44" s="7" t="s">
        <v>132</v>
      </c>
      <c r="C44" s="27">
        <v>1764.6657</v>
      </c>
      <c r="D44" s="27">
        <v>0</v>
      </c>
      <c r="E44" s="27">
        <v>0</v>
      </c>
      <c r="F44" s="18" t="e">
        <f t="shared" si="1"/>
        <v>#DIV/0!</v>
      </c>
      <c r="G44" s="27">
        <v>0</v>
      </c>
      <c r="H44" s="18" t="e">
        <f t="shared" si="2"/>
        <v>#DIV/0!</v>
      </c>
      <c r="I44" s="27">
        <v>0</v>
      </c>
      <c r="J44" s="27">
        <v>0</v>
      </c>
    </row>
    <row r="45" spans="1:10" s="33" customFormat="1" ht="17.25" customHeight="1">
      <c r="A45" s="55"/>
      <c r="B45" s="7" t="s">
        <v>135</v>
      </c>
      <c r="C45" s="27">
        <v>79.2</v>
      </c>
      <c r="D45" s="27">
        <v>0</v>
      </c>
      <c r="E45" s="27">
        <v>0</v>
      </c>
      <c r="F45" s="18" t="e">
        <f t="shared" si="1"/>
        <v>#DIV/0!</v>
      </c>
      <c r="G45" s="27">
        <v>0</v>
      </c>
      <c r="H45" s="18" t="e">
        <f t="shared" si="2"/>
        <v>#DIV/0!</v>
      </c>
      <c r="I45" s="27">
        <v>0</v>
      </c>
      <c r="J45" s="27">
        <v>0</v>
      </c>
    </row>
    <row r="46" spans="1:10" s="33" customFormat="1" ht="17.25" customHeight="1">
      <c r="A46" s="55" t="s">
        <v>78</v>
      </c>
      <c r="B46" s="7" t="s">
        <v>123</v>
      </c>
      <c r="C46" s="27">
        <v>0</v>
      </c>
      <c r="D46" s="27">
        <v>341.8</v>
      </c>
      <c r="E46" s="27">
        <v>303.16019999999997</v>
      </c>
      <c r="F46" s="18">
        <f t="shared" ref="F46:F53" si="4">E46/D46*100</f>
        <v>88.695201872440009</v>
      </c>
      <c r="G46" s="27">
        <v>397</v>
      </c>
      <c r="H46" s="18">
        <f t="shared" ref="H46:H53" si="5">G46/E46*100</f>
        <v>130.95386531609361</v>
      </c>
      <c r="I46" s="27">
        <v>397</v>
      </c>
      <c r="J46" s="27">
        <v>397</v>
      </c>
    </row>
    <row r="47" spans="1:10" s="33" customFormat="1" ht="20.25" customHeight="1">
      <c r="A47" s="55"/>
      <c r="B47" s="7" t="s">
        <v>124</v>
      </c>
      <c r="C47" s="27">
        <v>0</v>
      </c>
      <c r="D47" s="27">
        <v>532</v>
      </c>
      <c r="E47" s="27">
        <v>451.30194</v>
      </c>
      <c r="F47" s="18">
        <f t="shared" si="4"/>
        <v>84.831191729323308</v>
      </c>
      <c r="G47" s="27">
        <v>775.5</v>
      </c>
      <c r="H47" s="18">
        <f t="shared" si="5"/>
        <v>171.836176906308</v>
      </c>
      <c r="I47" s="27">
        <v>775.5</v>
      </c>
      <c r="J47" s="27">
        <v>775.5</v>
      </c>
    </row>
    <row r="48" spans="1:10" s="33" customFormat="1" ht="19.5" customHeight="1">
      <c r="A48" s="55"/>
      <c r="B48" s="7" t="s">
        <v>125</v>
      </c>
      <c r="C48" s="27">
        <v>0</v>
      </c>
      <c r="D48" s="27">
        <v>2115.1999999999998</v>
      </c>
      <c r="E48" s="27">
        <v>1376.0293899999999</v>
      </c>
      <c r="F48" s="18">
        <f t="shared" si="4"/>
        <v>65.054339542360069</v>
      </c>
      <c r="G48" s="27">
        <v>2499.1</v>
      </c>
      <c r="H48" s="18">
        <f t="shared" si="5"/>
        <v>181.61676038038695</v>
      </c>
      <c r="I48" s="27">
        <v>1665.3</v>
      </c>
      <c r="J48" s="27">
        <v>1665.3</v>
      </c>
    </row>
    <row r="49" spans="1:10" s="33" customFormat="1" ht="17.25" customHeight="1">
      <c r="A49" s="55"/>
      <c r="B49" s="7" t="s">
        <v>126</v>
      </c>
      <c r="C49" s="27">
        <v>0</v>
      </c>
      <c r="D49" s="27">
        <v>85.46</v>
      </c>
      <c r="E49" s="27">
        <v>61.176189999999998</v>
      </c>
      <c r="F49" s="18">
        <f t="shared" si="4"/>
        <v>71.58458928153523</v>
      </c>
      <c r="G49" s="27">
        <v>95</v>
      </c>
      <c r="H49" s="18">
        <f t="shared" si="5"/>
        <v>155.28917377822972</v>
      </c>
      <c r="I49" s="27">
        <v>129.5</v>
      </c>
      <c r="J49" s="27">
        <v>134.19999999999999</v>
      </c>
    </row>
    <row r="50" spans="1:10" s="33" customFormat="1" ht="28.5" customHeight="1">
      <c r="A50" s="55" t="s">
        <v>79</v>
      </c>
      <c r="B50" s="7" t="s">
        <v>103</v>
      </c>
      <c r="C50" s="27">
        <v>114.6</v>
      </c>
      <c r="D50" s="27">
        <v>0</v>
      </c>
      <c r="E50" s="27">
        <v>0</v>
      </c>
      <c r="F50" s="18" t="e">
        <f t="shared" si="4"/>
        <v>#DIV/0!</v>
      </c>
      <c r="G50" s="27">
        <v>101.4</v>
      </c>
      <c r="H50" s="18" t="e">
        <f t="shared" si="5"/>
        <v>#DIV/0!</v>
      </c>
      <c r="I50" s="27">
        <v>97.8</v>
      </c>
      <c r="J50" s="27">
        <v>97.8</v>
      </c>
    </row>
    <row r="51" spans="1:10" s="33" customFormat="1" ht="21" customHeight="1">
      <c r="A51" s="55"/>
      <c r="B51" s="7" t="s">
        <v>116</v>
      </c>
      <c r="C51" s="27">
        <v>188.42</v>
      </c>
      <c r="D51" s="27">
        <v>0</v>
      </c>
      <c r="E51" s="27">
        <v>0</v>
      </c>
      <c r="F51" s="18" t="e">
        <f t="shared" si="4"/>
        <v>#DIV/0!</v>
      </c>
      <c r="G51" s="27">
        <v>161</v>
      </c>
      <c r="H51" s="18" t="e">
        <f t="shared" si="5"/>
        <v>#DIV/0!</v>
      </c>
      <c r="I51" s="27">
        <v>225.8</v>
      </c>
      <c r="J51" s="27">
        <v>200.5</v>
      </c>
    </row>
    <row r="52" spans="1:10" s="33" customFormat="1" ht="17.25" customHeight="1">
      <c r="A52" s="55"/>
      <c r="B52" s="7" t="s">
        <v>104</v>
      </c>
      <c r="C52" s="27">
        <v>856.2</v>
      </c>
      <c r="D52" s="27">
        <v>0</v>
      </c>
      <c r="E52" s="27">
        <v>0</v>
      </c>
      <c r="F52" s="18" t="e">
        <f t="shared" si="4"/>
        <v>#DIV/0!</v>
      </c>
      <c r="G52" s="27">
        <v>585.1</v>
      </c>
      <c r="H52" s="18" t="e">
        <f t="shared" si="5"/>
        <v>#DIV/0!</v>
      </c>
      <c r="I52" s="27">
        <v>502.9</v>
      </c>
      <c r="J52" s="27">
        <v>502.9</v>
      </c>
    </row>
    <row r="53" spans="1:10" s="33" customFormat="1" ht="31.5">
      <c r="A53" s="55"/>
      <c r="B53" s="7" t="s">
        <v>105</v>
      </c>
      <c r="C53" s="27">
        <v>24</v>
      </c>
      <c r="D53" s="27">
        <v>0</v>
      </c>
      <c r="E53" s="27">
        <v>0</v>
      </c>
      <c r="F53" s="38" t="e">
        <f t="shared" si="4"/>
        <v>#DIV/0!</v>
      </c>
      <c r="G53" s="27">
        <v>24.2</v>
      </c>
      <c r="H53" s="18" t="e">
        <f t="shared" si="5"/>
        <v>#DIV/0!</v>
      </c>
      <c r="I53" s="27">
        <v>25.8</v>
      </c>
      <c r="J53" s="27">
        <v>26.7</v>
      </c>
    </row>
    <row r="54" spans="1:10" s="33" customFormat="1" ht="28.5" customHeight="1">
      <c r="A54" s="55" t="s">
        <v>79</v>
      </c>
      <c r="B54" s="7" t="s">
        <v>151</v>
      </c>
      <c r="C54" s="28"/>
      <c r="D54" s="27">
        <v>103.2</v>
      </c>
      <c r="E54" s="27">
        <v>60.984580000000001</v>
      </c>
      <c r="F54" s="18">
        <f t="shared" si="1"/>
        <v>59.093585271317828</v>
      </c>
      <c r="G54" s="27">
        <v>101.4</v>
      </c>
      <c r="H54" s="18">
        <f t="shared" si="2"/>
        <v>166.27153946128678</v>
      </c>
      <c r="I54" s="27">
        <v>97.8</v>
      </c>
      <c r="J54" s="27">
        <v>97.8</v>
      </c>
    </row>
    <row r="55" spans="1:10" s="33" customFormat="1" ht="21" customHeight="1">
      <c r="A55" s="55"/>
      <c r="B55" s="7" t="s">
        <v>152</v>
      </c>
      <c r="C55" s="28"/>
      <c r="D55" s="27">
        <v>161</v>
      </c>
      <c r="E55" s="28">
        <v>116.91766</v>
      </c>
      <c r="F55" s="18">
        <f t="shared" si="1"/>
        <v>72.619664596273296</v>
      </c>
      <c r="G55" s="27">
        <v>161</v>
      </c>
      <c r="H55" s="18">
        <f t="shared" si="2"/>
        <v>137.70374809075037</v>
      </c>
      <c r="I55" s="27">
        <v>225.8</v>
      </c>
      <c r="J55" s="27">
        <v>200.5</v>
      </c>
    </row>
    <row r="56" spans="1:10" s="33" customFormat="1" ht="17.25" customHeight="1">
      <c r="A56" s="55"/>
      <c r="B56" s="7" t="s">
        <v>153</v>
      </c>
      <c r="C56" s="28"/>
      <c r="D56" s="27">
        <v>638.79999999999995</v>
      </c>
      <c r="E56" s="28">
        <v>549.89094</v>
      </c>
      <c r="F56" s="18">
        <f t="shared" si="1"/>
        <v>86.081862867877277</v>
      </c>
      <c r="G56" s="27">
        <v>585.1</v>
      </c>
      <c r="H56" s="18">
        <f t="shared" si="2"/>
        <v>106.40291691294277</v>
      </c>
      <c r="I56" s="27">
        <v>502.9</v>
      </c>
      <c r="J56" s="27">
        <v>502.9</v>
      </c>
    </row>
    <row r="57" spans="1:10" s="33" customFormat="1" ht="31.5">
      <c r="A57" s="55"/>
      <c r="B57" s="7" t="s">
        <v>154</v>
      </c>
      <c r="C57" s="28"/>
      <c r="D57" s="21">
        <v>25.754000000000001</v>
      </c>
      <c r="E57" s="21">
        <v>22.708909999999999</v>
      </c>
      <c r="F57" s="38">
        <f t="shared" ref="F57:F64" si="6">E57/D57*100</f>
        <v>88.176244466878927</v>
      </c>
      <c r="G57" s="27">
        <v>24.2</v>
      </c>
      <c r="H57" s="18">
        <f t="shared" si="2"/>
        <v>106.5661011470828</v>
      </c>
      <c r="I57" s="27">
        <v>25.8</v>
      </c>
      <c r="J57" s="27">
        <v>26.7</v>
      </c>
    </row>
    <row r="58" spans="1:10" s="33" customFormat="1" ht="15.75">
      <c r="A58" s="9"/>
      <c r="B58" s="7"/>
      <c r="C58" s="28"/>
      <c r="D58" s="27"/>
      <c r="E58" s="27"/>
      <c r="F58" s="38"/>
      <c r="G58" s="27"/>
      <c r="H58" s="18"/>
      <c r="I58" s="27"/>
      <c r="J58" s="27"/>
    </row>
    <row r="59" spans="1:10" s="33" customFormat="1" ht="15.75">
      <c r="A59" s="20" t="s">
        <v>42</v>
      </c>
      <c r="B59" s="4"/>
      <c r="C59" s="23"/>
      <c r="D59" s="21"/>
      <c r="E59" s="21"/>
      <c r="F59" s="38" t="e">
        <f t="shared" si="6"/>
        <v>#DIV/0!</v>
      </c>
      <c r="G59" s="21"/>
      <c r="H59" s="18" t="e">
        <f t="shared" si="2"/>
        <v>#DIV/0!</v>
      </c>
      <c r="I59" s="21"/>
      <c r="J59" s="21"/>
    </row>
    <row r="60" spans="1:10" s="33" customFormat="1" ht="129.75" customHeight="1">
      <c r="A60" s="20" t="s">
        <v>117</v>
      </c>
      <c r="B60" s="8"/>
      <c r="C60" s="37"/>
      <c r="D60" s="46"/>
      <c r="E60" s="21"/>
      <c r="F60" s="38" t="e">
        <f t="shared" si="6"/>
        <v>#DIV/0!</v>
      </c>
      <c r="G60" s="21"/>
      <c r="H60" s="18" t="e">
        <f t="shared" si="2"/>
        <v>#DIV/0!</v>
      </c>
      <c r="I60" s="21"/>
      <c r="J60" s="21"/>
    </row>
    <row r="61" spans="1:10" s="33" customFormat="1" ht="126">
      <c r="A61" s="20" t="s">
        <v>118</v>
      </c>
      <c r="B61" s="9"/>
      <c r="C61" s="28"/>
      <c r="D61" s="27"/>
      <c r="E61" s="27"/>
      <c r="F61" s="38" t="e">
        <f t="shared" si="6"/>
        <v>#DIV/0!</v>
      </c>
      <c r="G61" s="27"/>
      <c r="H61" s="18" t="e">
        <f t="shared" si="2"/>
        <v>#DIV/0!</v>
      </c>
      <c r="I61" s="27"/>
      <c r="J61" s="27"/>
    </row>
    <row r="62" spans="1:10" s="33" customFormat="1" ht="31.5">
      <c r="A62" s="25" t="s">
        <v>136</v>
      </c>
      <c r="B62" s="10" t="s">
        <v>80</v>
      </c>
      <c r="C62" s="26">
        <f>C63+C64</f>
        <v>596.63</v>
      </c>
      <c r="D62" s="26">
        <f t="shared" ref="D62:J62" si="7">D63+D64</f>
        <v>0</v>
      </c>
      <c r="E62" s="26">
        <f t="shared" si="7"/>
        <v>0</v>
      </c>
      <c r="F62" s="45" t="e">
        <f>F64/D62*100</f>
        <v>#DIV/0!</v>
      </c>
      <c r="G62" s="27">
        <v>0</v>
      </c>
      <c r="H62" s="45" t="e">
        <f t="shared" si="7"/>
        <v>#DIV/0!</v>
      </c>
      <c r="I62" s="27">
        <v>0</v>
      </c>
      <c r="J62" s="27">
        <f t="shared" si="7"/>
        <v>0</v>
      </c>
    </row>
    <row r="63" spans="1:10" s="33" customFormat="1" ht="21" customHeight="1">
      <c r="A63" s="20" t="s">
        <v>76</v>
      </c>
      <c r="B63" s="9" t="s">
        <v>106</v>
      </c>
      <c r="C63" s="27">
        <v>482.22262000000001</v>
      </c>
      <c r="D63" s="21">
        <v>0</v>
      </c>
      <c r="E63" s="21">
        <v>0</v>
      </c>
      <c r="F63" s="38" t="e">
        <f t="shared" si="6"/>
        <v>#DIV/0!</v>
      </c>
      <c r="G63" s="21">
        <v>0</v>
      </c>
      <c r="H63" s="18" t="e">
        <f t="shared" si="2"/>
        <v>#DIV/0!</v>
      </c>
      <c r="I63" s="21">
        <v>0</v>
      </c>
      <c r="J63" s="21">
        <v>0</v>
      </c>
    </row>
    <row r="64" spans="1:10" s="33" customFormat="1" ht="63">
      <c r="A64" s="36" t="s">
        <v>77</v>
      </c>
      <c r="B64" s="9" t="s">
        <v>107</v>
      </c>
      <c r="C64" s="27">
        <v>114.40738</v>
      </c>
      <c r="D64" s="21">
        <v>0</v>
      </c>
      <c r="E64" s="21">
        <v>0</v>
      </c>
      <c r="F64" s="38" t="e">
        <f t="shared" si="6"/>
        <v>#DIV/0!</v>
      </c>
      <c r="G64" s="21">
        <v>0</v>
      </c>
      <c r="H64" s="18" t="e">
        <f t="shared" si="2"/>
        <v>#DIV/0!</v>
      </c>
      <c r="I64" s="21">
        <v>0</v>
      </c>
      <c r="J64" s="21">
        <v>0</v>
      </c>
    </row>
    <row r="65" spans="1:10" s="32" customFormat="1" ht="31.5">
      <c r="A65" s="25" t="s">
        <v>137</v>
      </c>
      <c r="B65" s="11" t="s">
        <v>172</v>
      </c>
      <c r="C65" s="26">
        <f>C66+C67+C68+C69</f>
        <v>0</v>
      </c>
      <c r="D65" s="26">
        <f t="shared" ref="D65:J65" si="8">D66+D67+D68+D69</f>
        <v>615.5</v>
      </c>
      <c r="E65" s="26">
        <f t="shared" si="8"/>
        <v>412.92389999999995</v>
      </c>
      <c r="F65" s="45">
        <f>E65/D65*100</f>
        <v>67.087554833468715</v>
      </c>
      <c r="G65" s="27">
        <v>0</v>
      </c>
      <c r="H65" s="45">
        <f t="shared" si="8"/>
        <v>0</v>
      </c>
      <c r="I65" s="27">
        <f t="shared" si="8"/>
        <v>0</v>
      </c>
      <c r="J65" s="27">
        <f t="shared" si="8"/>
        <v>0</v>
      </c>
    </row>
    <row r="66" spans="1:10" s="33" customFormat="1" ht="31.5">
      <c r="A66" s="20" t="s">
        <v>76</v>
      </c>
      <c r="B66" s="9" t="s">
        <v>173</v>
      </c>
      <c r="C66" s="28"/>
      <c r="D66" s="21">
        <v>187.8</v>
      </c>
      <c r="E66" s="21">
        <v>106.08399</v>
      </c>
      <c r="F66" s="18">
        <f t="shared" ref="F66:F69" si="9">E66/D66*100</f>
        <v>56.48774760383386</v>
      </c>
      <c r="G66" s="21">
        <v>0</v>
      </c>
      <c r="H66" s="18">
        <f t="shared" ref="H66" si="10">G66/E66*100</f>
        <v>0</v>
      </c>
      <c r="I66" s="21">
        <v>0</v>
      </c>
      <c r="J66" s="21">
        <v>0</v>
      </c>
    </row>
    <row r="67" spans="1:10" s="33" customFormat="1" ht="63">
      <c r="A67" s="36" t="s">
        <v>77</v>
      </c>
      <c r="B67" s="9" t="s">
        <v>174</v>
      </c>
      <c r="C67" s="28"/>
      <c r="D67" s="21">
        <v>56.7</v>
      </c>
      <c r="E67" s="21">
        <v>37.821840000000002</v>
      </c>
      <c r="F67" s="18">
        <f t="shared" si="9"/>
        <v>66.705185185185186</v>
      </c>
      <c r="G67" s="21">
        <v>0</v>
      </c>
      <c r="H67" s="18">
        <f t="shared" ref="H67" si="11">G67/E67*100</f>
        <v>0</v>
      </c>
      <c r="I67" s="21">
        <v>0</v>
      </c>
      <c r="J67" s="21">
        <v>0</v>
      </c>
    </row>
    <row r="68" spans="1:10" s="33" customFormat="1" ht="31.5">
      <c r="A68" s="20" t="s">
        <v>76</v>
      </c>
      <c r="B68" s="9" t="s">
        <v>170</v>
      </c>
      <c r="C68" s="28"/>
      <c r="D68" s="21">
        <v>284.89999999999998</v>
      </c>
      <c r="E68" s="21">
        <v>233.92743999999999</v>
      </c>
      <c r="F68" s="18">
        <f t="shared" si="9"/>
        <v>82.108613548613548</v>
      </c>
      <c r="G68" s="21">
        <v>0</v>
      </c>
      <c r="H68" s="18">
        <f t="shared" si="2"/>
        <v>0</v>
      </c>
      <c r="I68" s="21">
        <v>0</v>
      </c>
      <c r="J68" s="21">
        <v>0</v>
      </c>
    </row>
    <row r="69" spans="1:10" s="33" customFormat="1" ht="63">
      <c r="A69" s="36" t="s">
        <v>77</v>
      </c>
      <c r="B69" s="9" t="s">
        <v>171</v>
      </c>
      <c r="C69" s="28"/>
      <c r="D69" s="21">
        <v>86.1</v>
      </c>
      <c r="E69" s="21">
        <v>35.090629999999997</v>
      </c>
      <c r="F69" s="18">
        <f t="shared" si="9"/>
        <v>40.755667828106851</v>
      </c>
      <c r="G69" s="21">
        <v>0</v>
      </c>
      <c r="H69" s="18">
        <f t="shared" si="2"/>
        <v>0</v>
      </c>
      <c r="I69" s="21">
        <v>0</v>
      </c>
      <c r="J69" s="21">
        <v>0</v>
      </c>
    </row>
    <row r="70" spans="1:10" s="33" customFormat="1" ht="31.5">
      <c r="A70" s="25" t="s">
        <v>43</v>
      </c>
      <c r="B70" s="5"/>
      <c r="C70" s="24">
        <f>C74+C78+C88+C109+C112+C114+C121+C124+C131+C134+C150+C155+C158</f>
        <v>7671.7505500000007</v>
      </c>
      <c r="D70" s="24">
        <f>D74+D78+D88+D109+D112+D114+D121+D131+D150+D155+D158</f>
        <v>7437.5647600000011</v>
      </c>
      <c r="E70" s="24">
        <f>E74+E78+E88+E109+E112+E114+E121+E131+E150+E155+E158</f>
        <v>6404.9183800000001</v>
      </c>
      <c r="F70" s="18">
        <f>E70/D70*100</f>
        <v>86.115799817250931</v>
      </c>
      <c r="G70" s="21">
        <v>1702.8</v>
      </c>
      <c r="H70" s="18">
        <f t="shared" si="2"/>
        <v>26.585818881270427</v>
      </c>
      <c r="I70" s="21">
        <v>1348.5</v>
      </c>
      <c r="J70" s="21">
        <v>1398.2</v>
      </c>
    </row>
    <row r="71" spans="1:10" s="33" customFormat="1" ht="31.5">
      <c r="A71" s="51" t="s">
        <v>81</v>
      </c>
      <c r="B71" s="12" t="s">
        <v>138</v>
      </c>
      <c r="C71" s="23">
        <v>12</v>
      </c>
      <c r="D71" s="21">
        <v>0</v>
      </c>
      <c r="E71" s="21">
        <v>0</v>
      </c>
      <c r="F71" s="38" t="e">
        <f>E71/D71*100</f>
        <v>#DIV/0!</v>
      </c>
      <c r="G71" s="21">
        <v>0</v>
      </c>
      <c r="H71" s="38" t="e">
        <f t="shared" si="2"/>
        <v>#DIV/0!</v>
      </c>
      <c r="I71" s="21">
        <v>0</v>
      </c>
      <c r="J71" s="21">
        <v>0</v>
      </c>
    </row>
    <row r="72" spans="1:10" s="33" customFormat="1" ht="31.5">
      <c r="A72" s="51"/>
      <c r="B72" s="12" t="s">
        <v>175</v>
      </c>
      <c r="C72" s="23">
        <v>0</v>
      </c>
      <c r="D72" s="21">
        <v>60</v>
      </c>
      <c r="E72" s="21">
        <v>60</v>
      </c>
      <c r="F72" s="38">
        <f t="shared" ref="F72:F156" si="12">E72/D72*100</f>
        <v>100</v>
      </c>
      <c r="G72" s="21">
        <v>0</v>
      </c>
      <c r="H72" s="38">
        <f t="shared" si="2"/>
        <v>0</v>
      </c>
      <c r="I72" s="21">
        <v>0</v>
      </c>
      <c r="J72" s="21">
        <v>0</v>
      </c>
    </row>
    <row r="73" spans="1:10" s="33" customFormat="1" ht="31.5">
      <c r="A73" s="51"/>
      <c r="B73" s="12" t="s">
        <v>176</v>
      </c>
      <c r="C73" s="23">
        <v>0</v>
      </c>
      <c r="D73" s="21">
        <v>12</v>
      </c>
      <c r="E73" s="21">
        <v>8</v>
      </c>
      <c r="F73" s="38">
        <f t="shared" si="12"/>
        <v>66.666666666666657</v>
      </c>
      <c r="G73" s="21">
        <v>12</v>
      </c>
      <c r="H73" s="38">
        <f t="shared" si="2"/>
        <v>150</v>
      </c>
      <c r="I73" s="21">
        <v>12</v>
      </c>
      <c r="J73" s="21">
        <v>12</v>
      </c>
    </row>
    <row r="74" spans="1:10" s="33" customFormat="1" ht="15.75">
      <c r="A74" s="53" t="s">
        <v>89</v>
      </c>
      <c r="B74" s="53"/>
      <c r="C74" s="18">
        <f>C71+C72+C73</f>
        <v>12</v>
      </c>
      <c r="D74" s="18">
        <f>D71+D72+D73</f>
        <v>72</v>
      </c>
      <c r="E74" s="18">
        <f>E71+E72+E73</f>
        <v>68</v>
      </c>
      <c r="F74" s="38">
        <f t="shared" si="12"/>
        <v>94.444444444444443</v>
      </c>
      <c r="G74" s="38">
        <f>G71+G72+G73</f>
        <v>12</v>
      </c>
      <c r="H74" s="18">
        <f>G74/D74*100</f>
        <v>16.666666666666664</v>
      </c>
      <c r="I74" s="38">
        <f>I71+I72+I73</f>
        <v>12</v>
      </c>
      <c r="J74" s="38">
        <f>J71+J72+J73</f>
        <v>12</v>
      </c>
    </row>
    <row r="75" spans="1:10" s="33" customFormat="1" ht="31.5">
      <c r="A75" s="51" t="s">
        <v>82</v>
      </c>
      <c r="B75" s="12" t="s">
        <v>139</v>
      </c>
      <c r="C75" s="18">
        <v>35.481400000000001</v>
      </c>
      <c r="D75" s="18"/>
      <c r="E75" s="18"/>
      <c r="F75" s="38" t="e">
        <f t="shared" si="12"/>
        <v>#DIV/0!</v>
      </c>
      <c r="G75" s="38"/>
      <c r="H75" s="18" t="e">
        <f t="shared" ref="H75:H160" si="13">G75/D75*100</f>
        <v>#DIV/0!</v>
      </c>
      <c r="I75" s="38"/>
      <c r="J75" s="38"/>
    </row>
    <row r="76" spans="1:10" s="33" customFormat="1" ht="31.5">
      <c r="A76" s="62"/>
      <c r="B76" s="12" t="s">
        <v>108</v>
      </c>
      <c r="C76" s="21">
        <v>166</v>
      </c>
      <c r="D76" s="21">
        <v>120</v>
      </c>
      <c r="E76" s="21">
        <v>243.4</v>
      </c>
      <c r="F76" s="38">
        <f t="shared" si="12"/>
        <v>202.83333333333334</v>
      </c>
      <c r="G76" s="21">
        <v>0</v>
      </c>
      <c r="H76" s="18">
        <f t="shared" si="13"/>
        <v>0</v>
      </c>
      <c r="I76" s="21"/>
      <c r="J76" s="21"/>
    </row>
    <row r="77" spans="1:10" s="33" customFormat="1" ht="31.5">
      <c r="A77" s="62"/>
      <c r="B77" s="12" t="s">
        <v>185</v>
      </c>
      <c r="C77" s="21"/>
      <c r="D77" s="21">
        <v>211</v>
      </c>
      <c r="E77" s="21">
        <v>48.012999999999998</v>
      </c>
      <c r="F77" s="38">
        <f t="shared" si="12"/>
        <v>22.754976303317534</v>
      </c>
      <c r="G77" s="21">
        <v>100</v>
      </c>
      <c r="H77" s="18">
        <f t="shared" si="13"/>
        <v>47.393364928909953</v>
      </c>
      <c r="I77" s="21">
        <v>100</v>
      </c>
      <c r="J77" s="21">
        <v>100</v>
      </c>
    </row>
    <row r="78" spans="1:10" s="33" customFormat="1" ht="15.75">
      <c r="A78" s="53" t="s">
        <v>88</v>
      </c>
      <c r="B78" s="53"/>
      <c r="C78" s="17">
        <f>C75+C76</f>
        <v>201.48140000000001</v>
      </c>
      <c r="D78" s="17">
        <f>D75+D76</f>
        <v>120</v>
      </c>
      <c r="E78" s="17">
        <f>E75+E76</f>
        <v>243.4</v>
      </c>
      <c r="F78" s="38">
        <f t="shared" si="12"/>
        <v>202.83333333333334</v>
      </c>
      <c r="G78" s="22">
        <f>G77</f>
        <v>100</v>
      </c>
      <c r="H78" s="18">
        <f t="shared" si="13"/>
        <v>83.333333333333343</v>
      </c>
      <c r="I78" s="22">
        <f>I77</f>
        <v>100</v>
      </c>
      <c r="J78" s="22">
        <f>J77</f>
        <v>100</v>
      </c>
    </row>
    <row r="79" spans="1:10" s="33" customFormat="1" ht="31.5">
      <c r="A79" s="51" t="s">
        <v>83</v>
      </c>
      <c r="B79" s="12" t="s">
        <v>140</v>
      </c>
      <c r="C79" s="21">
        <v>59.95</v>
      </c>
      <c r="D79" s="21">
        <v>0</v>
      </c>
      <c r="E79" s="21">
        <v>0</v>
      </c>
      <c r="F79" s="38" t="e">
        <f t="shared" si="12"/>
        <v>#DIV/0!</v>
      </c>
      <c r="G79" s="21">
        <v>0</v>
      </c>
      <c r="H79" s="18" t="e">
        <f t="shared" si="13"/>
        <v>#DIV/0!</v>
      </c>
      <c r="I79" s="21">
        <v>0</v>
      </c>
      <c r="J79" s="21">
        <v>0</v>
      </c>
    </row>
    <row r="80" spans="1:10" s="33" customFormat="1" ht="31.5">
      <c r="A80" s="51"/>
      <c r="B80" s="12" t="s">
        <v>141</v>
      </c>
      <c r="C80" s="21">
        <v>613</v>
      </c>
      <c r="D80" s="21">
        <v>0</v>
      </c>
      <c r="E80" s="21">
        <v>0</v>
      </c>
      <c r="F80" s="38" t="e">
        <f t="shared" si="12"/>
        <v>#DIV/0!</v>
      </c>
      <c r="G80" s="21">
        <v>0</v>
      </c>
      <c r="H80" s="18" t="e">
        <f t="shared" si="13"/>
        <v>#DIV/0!</v>
      </c>
      <c r="I80" s="21">
        <v>0</v>
      </c>
      <c r="J80" s="21">
        <v>0</v>
      </c>
    </row>
    <row r="81" spans="1:10" s="33" customFormat="1" ht="31.5">
      <c r="A81" s="56"/>
      <c r="B81" s="12" t="s">
        <v>142</v>
      </c>
      <c r="C81" s="21">
        <v>50</v>
      </c>
      <c r="D81" s="21">
        <v>0</v>
      </c>
      <c r="E81" s="21">
        <v>0</v>
      </c>
      <c r="F81" s="38" t="e">
        <f t="shared" si="12"/>
        <v>#DIV/0!</v>
      </c>
      <c r="G81" s="21">
        <v>0</v>
      </c>
      <c r="H81" s="18" t="e">
        <f t="shared" si="13"/>
        <v>#DIV/0!</v>
      </c>
      <c r="I81" s="21">
        <v>0</v>
      </c>
      <c r="J81" s="21">
        <v>0</v>
      </c>
    </row>
    <row r="82" spans="1:10" s="33" customFormat="1" ht="31.5">
      <c r="A82" s="56"/>
      <c r="B82" s="12" t="s">
        <v>144</v>
      </c>
      <c r="C82" s="21">
        <v>146.59784999999999</v>
      </c>
      <c r="D82" s="21">
        <v>0</v>
      </c>
      <c r="E82" s="21">
        <v>0</v>
      </c>
      <c r="F82" s="38" t="e">
        <f t="shared" si="12"/>
        <v>#DIV/0!</v>
      </c>
      <c r="G82" s="21">
        <v>0</v>
      </c>
      <c r="H82" s="18" t="e">
        <f t="shared" si="13"/>
        <v>#DIV/0!</v>
      </c>
      <c r="I82" s="21">
        <v>0</v>
      </c>
      <c r="J82" s="21">
        <v>0</v>
      </c>
    </row>
    <row r="83" spans="1:10" s="33" customFormat="1" ht="31.5">
      <c r="A83" s="56"/>
      <c r="B83" s="12" t="s">
        <v>143</v>
      </c>
      <c r="C83" s="21">
        <v>3785.5567999999998</v>
      </c>
      <c r="D83" s="21">
        <v>0</v>
      </c>
      <c r="E83" s="21">
        <v>0</v>
      </c>
      <c r="F83" s="38" t="e">
        <f t="shared" si="12"/>
        <v>#DIV/0!</v>
      </c>
      <c r="G83" s="21">
        <v>0</v>
      </c>
      <c r="H83" s="18" t="e">
        <f t="shared" si="13"/>
        <v>#DIV/0!</v>
      </c>
      <c r="I83" s="21">
        <v>0</v>
      </c>
      <c r="J83" s="21">
        <v>0</v>
      </c>
    </row>
    <row r="84" spans="1:10" s="33" customFormat="1" ht="31.5">
      <c r="A84" s="56"/>
      <c r="B84" s="12" t="s">
        <v>186</v>
      </c>
      <c r="C84" s="21"/>
      <c r="D84" s="21">
        <v>42</v>
      </c>
      <c r="E84" s="21">
        <v>42</v>
      </c>
      <c r="F84" s="38">
        <f t="shared" si="12"/>
        <v>100</v>
      </c>
      <c r="G84" s="21">
        <v>0</v>
      </c>
      <c r="H84" s="18">
        <f t="shared" si="13"/>
        <v>0</v>
      </c>
      <c r="I84" s="21">
        <v>0</v>
      </c>
      <c r="J84" s="21">
        <v>0</v>
      </c>
    </row>
    <row r="85" spans="1:10" s="33" customFormat="1" ht="31.5">
      <c r="A85" s="56"/>
      <c r="B85" s="12" t="s">
        <v>187</v>
      </c>
      <c r="C85" s="21"/>
      <c r="D85" s="21">
        <v>2422.1945999999998</v>
      </c>
      <c r="E85" s="21">
        <v>1826.2750000000001</v>
      </c>
      <c r="F85" s="38">
        <f t="shared" si="12"/>
        <v>75.397534120503778</v>
      </c>
      <c r="G85" s="21">
        <v>0</v>
      </c>
      <c r="H85" s="18">
        <f t="shared" si="13"/>
        <v>0</v>
      </c>
      <c r="I85" s="21">
        <v>0</v>
      </c>
      <c r="J85" s="21">
        <v>0</v>
      </c>
    </row>
    <row r="86" spans="1:10" s="33" customFormat="1" ht="31.5">
      <c r="A86" s="56"/>
      <c r="B86" s="12" t="s">
        <v>188</v>
      </c>
      <c r="C86" s="21"/>
      <c r="D86" s="21">
        <v>768</v>
      </c>
      <c r="E86" s="21">
        <v>200</v>
      </c>
      <c r="F86" s="38">
        <f t="shared" si="12"/>
        <v>26.041666666666668</v>
      </c>
      <c r="G86" s="21">
        <v>0</v>
      </c>
      <c r="H86" s="18">
        <f t="shared" si="13"/>
        <v>0</v>
      </c>
      <c r="I86" s="21">
        <v>0</v>
      </c>
      <c r="J86" s="21">
        <v>0</v>
      </c>
    </row>
    <row r="87" spans="1:10" s="33" customFormat="1" ht="31.5">
      <c r="A87" s="56"/>
      <c r="B87" s="12" t="s">
        <v>198</v>
      </c>
      <c r="C87" s="21"/>
      <c r="D87" s="21">
        <v>8.8000000000000007</v>
      </c>
      <c r="E87" s="21">
        <v>8.8000000000000007</v>
      </c>
      <c r="F87" s="38">
        <f t="shared" si="12"/>
        <v>100</v>
      </c>
      <c r="G87" s="21">
        <v>0</v>
      </c>
      <c r="H87" s="18">
        <f t="shared" si="13"/>
        <v>0</v>
      </c>
      <c r="I87" s="21">
        <v>0</v>
      </c>
      <c r="J87" s="21">
        <v>0</v>
      </c>
    </row>
    <row r="88" spans="1:10" s="33" customFormat="1" ht="15.75">
      <c r="A88" s="53" t="s">
        <v>90</v>
      </c>
      <c r="B88" s="53"/>
      <c r="C88" s="18">
        <f>C79+C80+C81+C83+C82</f>
        <v>4655.1046500000002</v>
      </c>
      <c r="D88" s="18">
        <f>SUM(D79:D87)</f>
        <v>3240.9946</v>
      </c>
      <c r="E88" s="18">
        <f>SUM(E79:E87)</f>
        <v>2077.0750000000003</v>
      </c>
      <c r="F88" s="38">
        <f t="shared" si="12"/>
        <v>64.087579781836112</v>
      </c>
      <c r="G88" s="38">
        <f>G79+G80+G81+G83+G82</f>
        <v>0</v>
      </c>
      <c r="H88" s="18">
        <f t="shared" si="13"/>
        <v>0</v>
      </c>
      <c r="I88" s="38">
        <f>I79+I80+I81+I83+I82</f>
        <v>0</v>
      </c>
      <c r="J88" s="38">
        <f>J79+J80+J81+J83+J82</f>
        <v>0</v>
      </c>
    </row>
    <row r="89" spans="1:10" s="33" customFormat="1" ht="31.5">
      <c r="A89" s="51" t="s">
        <v>145</v>
      </c>
      <c r="B89" s="12" t="s">
        <v>189</v>
      </c>
      <c r="C89" s="21">
        <v>0</v>
      </c>
      <c r="D89" s="21">
        <v>124.33108</v>
      </c>
      <c r="E89" s="21">
        <v>121.58499999999999</v>
      </c>
      <c r="F89" s="38">
        <f t="shared" si="12"/>
        <v>97.791316539677766</v>
      </c>
      <c r="G89" s="21">
        <v>0</v>
      </c>
      <c r="H89" s="18">
        <f t="shared" si="13"/>
        <v>0</v>
      </c>
      <c r="I89" s="21">
        <v>0</v>
      </c>
      <c r="J89" s="21">
        <v>0</v>
      </c>
    </row>
    <row r="90" spans="1:10" s="33" customFormat="1" ht="31.5">
      <c r="A90" s="51"/>
      <c r="B90" s="12" t="s">
        <v>190</v>
      </c>
      <c r="C90" s="21">
        <v>0</v>
      </c>
      <c r="D90" s="21">
        <v>31.72</v>
      </c>
      <c r="E90" s="21">
        <v>0</v>
      </c>
      <c r="F90" s="38">
        <f t="shared" si="12"/>
        <v>0</v>
      </c>
      <c r="G90" s="21">
        <v>0</v>
      </c>
      <c r="H90" s="18">
        <f t="shared" si="13"/>
        <v>0</v>
      </c>
      <c r="I90" s="21">
        <v>0</v>
      </c>
      <c r="J90" s="21">
        <v>0</v>
      </c>
    </row>
    <row r="91" spans="1:10" s="33" customFormat="1" ht="31.5">
      <c r="A91" s="51"/>
      <c r="B91" s="12" t="s">
        <v>147</v>
      </c>
      <c r="C91" s="21">
        <v>0</v>
      </c>
      <c r="D91" s="21">
        <v>886.55200000000002</v>
      </c>
      <c r="E91" s="21">
        <v>886.55200000000002</v>
      </c>
      <c r="F91" s="38">
        <f t="shared" si="12"/>
        <v>100</v>
      </c>
      <c r="G91" s="21">
        <v>0</v>
      </c>
      <c r="H91" s="18">
        <f t="shared" si="13"/>
        <v>0</v>
      </c>
      <c r="I91" s="21">
        <v>0</v>
      </c>
      <c r="J91" s="21">
        <v>0</v>
      </c>
    </row>
    <row r="92" spans="1:10" s="33" customFormat="1" ht="31.5">
      <c r="A92" s="51"/>
      <c r="B92" s="12" t="s">
        <v>146</v>
      </c>
      <c r="C92" s="21">
        <v>24</v>
      </c>
      <c r="D92" s="21">
        <v>0</v>
      </c>
      <c r="E92" s="21">
        <v>0</v>
      </c>
      <c r="F92" s="38" t="e">
        <f t="shared" si="12"/>
        <v>#DIV/0!</v>
      </c>
      <c r="G92" s="21">
        <v>0</v>
      </c>
      <c r="H92" s="18" t="e">
        <f t="shared" si="13"/>
        <v>#DIV/0!</v>
      </c>
      <c r="I92" s="21">
        <v>0</v>
      </c>
      <c r="J92" s="21">
        <v>0</v>
      </c>
    </row>
    <row r="93" spans="1:10" s="33" customFormat="1" ht="31.5">
      <c r="A93" s="51"/>
      <c r="B93" s="12" t="s">
        <v>102</v>
      </c>
      <c r="C93" s="21">
        <v>0</v>
      </c>
      <c r="D93" s="21">
        <v>0</v>
      </c>
      <c r="E93" s="21">
        <v>0</v>
      </c>
      <c r="F93" s="38" t="e">
        <f t="shared" si="12"/>
        <v>#DIV/0!</v>
      </c>
      <c r="G93" s="21">
        <v>0</v>
      </c>
      <c r="H93" s="18" t="e">
        <f t="shared" si="13"/>
        <v>#DIV/0!</v>
      </c>
      <c r="I93" s="21">
        <v>0</v>
      </c>
      <c r="J93" s="21">
        <v>0</v>
      </c>
    </row>
    <row r="94" spans="1:10" s="33" customFormat="1" ht="15.75">
      <c r="A94" s="51"/>
      <c r="B94" s="12" t="s">
        <v>215</v>
      </c>
      <c r="C94" s="21">
        <v>180</v>
      </c>
      <c r="D94" s="21">
        <v>0</v>
      </c>
      <c r="E94" s="21">
        <v>0</v>
      </c>
      <c r="F94" s="38" t="e">
        <f t="shared" si="12"/>
        <v>#DIV/0!</v>
      </c>
      <c r="G94" s="21">
        <v>0</v>
      </c>
      <c r="H94" s="18" t="e">
        <f t="shared" si="13"/>
        <v>#DIV/0!</v>
      </c>
      <c r="I94" s="21">
        <v>0</v>
      </c>
      <c r="J94" s="21">
        <v>0</v>
      </c>
    </row>
    <row r="95" spans="1:10" s="33" customFormat="1" ht="31.5">
      <c r="A95" s="51"/>
      <c r="B95" s="12" t="s">
        <v>147</v>
      </c>
      <c r="C95" s="21">
        <v>0</v>
      </c>
      <c r="D95" s="21">
        <v>0</v>
      </c>
      <c r="E95" s="21">
        <v>0</v>
      </c>
      <c r="F95" s="38" t="e">
        <f t="shared" si="12"/>
        <v>#DIV/0!</v>
      </c>
      <c r="G95" s="21">
        <v>0</v>
      </c>
      <c r="H95" s="18" t="e">
        <f t="shared" si="13"/>
        <v>#DIV/0!</v>
      </c>
      <c r="I95" s="21">
        <v>0</v>
      </c>
      <c r="J95" s="21">
        <v>0</v>
      </c>
    </row>
    <row r="96" spans="1:10" s="33" customFormat="1" ht="31.5">
      <c r="A96" s="51"/>
      <c r="B96" s="12" t="s">
        <v>191</v>
      </c>
      <c r="C96" s="21"/>
      <c r="D96" s="21">
        <v>130</v>
      </c>
      <c r="E96" s="21">
        <v>0</v>
      </c>
      <c r="F96" s="38">
        <f t="shared" si="12"/>
        <v>0</v>
      </c>
      <c r="G96" s="21">
        <v>0</v>
      </c>
      <c r="H96" s="18">
        <f t="shared" si="13"/>
        <v>0</v>
      </c>
      <c r="I96" s="21">
        <v>0</v>
      </c>
      <c r="J96" s="21">
        <v>0</v>
      </c>
    </row>
    <row r="97" spans="1:10" s="33" customFormat="1" ht="31.5">
      <c r="A97" s="51"/>
      <c r="B97" s="12" t="s">
        <v>192</v>
      </c>
      <c r="C97" s="21"/>
      <c r="D97" s="21">
        <v>2</v>
      </c>
      <c r="E97" s="21">
        <v>0.54</v>
      </c>
      <c r="F97" s="38">
        <f t="shared" si="12"/>
        <v>27</v>
      </c>
      <c r="G97" s="21">
        <v>5</v>
      </c>
      <c r="H97" s="18">
        <f t="shared" si="13"/>
        <v>250</v>
      </c>
      <c r="I97" s="21">
        <v>5</v>
      </c>
      <c r="J97" s="21">
        <v>5</v>
      </c>
    </row>
    <row r="98" spans="1:10" s="33" customFormat="1" ht="31.5">
      <c r="A98" s="51"/>
      <c r="B98" s="12" t="s">
        <v>193</v>
      </c>
      <c r="C98" s="21"/>
      <c r="D98" s="21">
        <v>10.4</v>
      </c>
      <c r="E98" s="21">
        <v>0</v>
      </c>
      <c r="F98" s="38">
        <f t="shared" si="12"/>
        <v>0</v>
      </c>
      <c r="G98" s="21">
        <v>42</v>
      </c>
      <c r="H98" s="18">
        <f t="shared" si="13"/>
        <v>403.84615384615381</v>
      </c>
      <c r="I98" s="21">
        <v>42</v>
      </c>
      <c r="J98" s="21">
        <v>42</v>
      </c>
    </row>
    <row r="99" spans="1:10" s="33" customFormat="1" ht="31.5">
      <c r="A99" s="51"/>
      <c r="B99" s="12" t="s">
        <v>194</v>
      </c>
      <c r="C99" s="21"/>
      <c r="D99" s="21">
        <v>16</v>
      </c>
      <c r="E99" s="21">
        <v>16</v>
      </c>
      <c r="F99" s="38">
        <f t="shared" si="12"/>
        <v>100</v>
      </c>
      <c r="G99" s="21">
        <v>0</v>
      </c>
      <c r="H99" s="18">
        <f t="shared" si="13"/>
        <v>0</v>
      </c>
      <c r="I99" s="21">
        <v>0</v>
      </c>
      <c r="J99" s="21">
        <v>0</v>
      </c>
    </row>
    <row r="100" spans="1:10" s="33" customFormat="1" ht="31.5">
      <c r="A100" s="51"/>
      <c r="B100" s="12" t="s">
        <v>195</v>
      </c>
      <c r="C100" s="21"/>
      <c r="D100" s="21">
        <v>501.51729999999998</v>
      </c>
      <c r="E100" s="21">
        <v>292.83496000000002</v>
      </c>
      <c r="F100" s="38">
        <f t="shared" si="12"/>
        <v>58.389802305922458</v>
      </c>
      <c r="G100" s="21">
        <v>0</v>
      </c>
      <c r="H100" s="18">
        <f t="shared" si="13"/>
        <v>0</v>
      </c>
      <c r="I100" s="21">
        <v>0</v>
      </c>
      <c r="J100" s="21">
        <v>0</v>
      </c>
    </row>
    <row r="101" spans="1:10" s="33" customFormat="1" ht="31.5">
      <c r="A101" s="51"/>
      <c r="B101" s="12" t="s">
        <v>196</v>
      </c>
      <c r="C101" s="21"/>
      <c r="D101" s="21">
        <v>119.185</v>
      </c>
      <c r="E101" s="21">
        <v>0</v>
      </c>
      <c r="F101" s="38">
        <f t="shared" si="12"/>
        <v>0</v>
      </c>
      <c r="G101" s="21">
        <v>0</v>
      </c>
      <c r="H101" s="18">
        <f t="shared" si="13"/>
        <v>0</v>
      </c>
      <c r="I101" s="21">
        <v>0</v>
      </c>
      <c r="J101" s="21">
        <v>0</v>
      </c>
    </row>
    <row r="102" spans="1:10" s="33" customFormat="1" ht="31.5">
      <c r="A102" s="51"/>
      <c r="B102" s="12" t="s">
        <v>197</v>
      </c>
      <c r="C102" s="21"/>
      <c r="D102" s="21">
        <v>43.05</v>
      </c>
      <c r="E102" s="21">
        <v>35.549999999999997</v>
      </c>
      <c r="F102" s="38">
        <f t="shared" si="12"/>
        <v>82.57839721254355</v>
      </c>
      <c r="G102" s="21">
        <v>85</v>
      </c>
      <c r="H102" s="18">
        <f t="shared" si="13"/>
        <v>197.44483159117308</v>
      </c>
      <c r="I102" s="21">
        <v>68</v>
      </c>
      <c r="J102" s="21">
        <v>68</v>
      </c>
    </row>
    <row r="103" spans="1:10" s="33" customFormat="1" ht="31.5">
      <c r="A103" s="51"/>
      <c r="B103" s="12" t="s">
        <v>148</v>
      </c>
      <c r="C103" s="21">
        <v>0</v>
      </c>
      <c r="D103" s="21">
        <v>0</v>
      </c>
      <c r="E103" s="21">
        <v>0</v>
      </c>
      <c r="F103" s="38" t="e">
        <f t="shared" si="12"/>
        <v>#DIV/0!</v>
      </c>
      <c r="G103" s="21">
        <v>5</v>
      </c>
      <c r="H103" s="18" t="e">
        <f t="shared" si="13"/>
        <v>#DIV/0!</v>
      </c>
      <c r="I103" s="21">
        <v>14</v>
      </c>
      <c r="J103" s="21">
        <v>14</v>
      </c>
    </row>
    <row r="104" spans="1:10" s="33" customFormat="1" ht="31.5">
      <c r="A104" s="51"/>
      <c r="B104" s="12" t="s">
        <v>109</v>
      </c>
      <c r="C104" s="21">
        <v>7.95</v>
      </c>
      <c r="D104" s="21">
        <v>0</v>
      </c>
      <c r="E104" s="21">
        <v>0</v>
      </c>
      <c r="F104" s="38" t="e">
        <f t="shared" si="12"/>
        <v>#DIV/0!</v>
      </c>
      <c r="G104" s="21">
        <v>0</v>
      </c>
      <c r="H104" s="18" t="e">
        <f t="shared" si="13"/>
        <v>#DIV/0!</v>
      </c>
      <c r="I104" s="21">
        <f>SUM(I79:I88)</f>
        <v>0</v>
      </c>
      <c r="J104" s="21">
        <f>SUM(J79:J88)</f>
        <v>0</v>
      </c>
    </row>
    <row r="105" spans="1:10" s="33" customFormat="1" ht="31.5">
      <c r="A105" s="51"/>
      <c r="B105" s="12" t="s">
        <v>149</v>
      </c>
      <c r="C105" s="21">
        <v>30.68</v>
      </c>
      <c r="D105" s="21">
        <v>0</v>
      </c>
      <c r="E105" s="21">
        <v>0</v>
      </c>
      <c r="F105" s="38" t="e">
        <f t="shared" si="12"/>
        <v>#DIV/0!</v>
      </c>
      <c r="G105" s="21">
        <v>0</v>
      </c>
      <c r="H105" s="18" t="e">
        <f t="shared" si="13"/>
        <v>#DIV/0!</v>
      </c>
      <c r="I105" s="21">
        <v>0</v>
      </c>
      <c r="J105" s="21">
        <v>0</v>
      </c>
    </row>
    <row r="106" spans="1:10" s="33" customFormat="1" ht="31.5">
      <c r="A106" s="51"/>
      <c r="B106" s="12" t="s">
        <v>150</v>
      </c>
      <c r="C106" s="21">
        <v>31.724</v>
      </c>
      <c r="D106" s="21">
        <v>0</v>
      </c>
      <c r="E106" s="21">
        <v>0</v>
      </c>
      <c r="F106" s="38" t="e">
        <f t="shared" si="12"/>
        <v>#DIV/0!</v>
      </c>
      <c r="G106" s="21">
        <v>0</v>
      </c>
      <c r="H106" s="18" t="e">
        <f t="shared" si="13"/>
        <v>#DIV/0!</v>
      </c>
      <c r="I106" s="21">
        <v>0</v>
      </c>
      <c r="J106" s="21">
        <v>0</v>
      </c>
    </row>
    <row r="107" spans="1:10" s="33" customFormat="1" ht="31.5">
      <c r="A107" s="51"/>
      <c r="B107" s="12" t="s">
        <v>214</v>
      </c>
      <c r="C107" s="21"/>
      <c r="D107" s="21"/>
      <c r="E107" s="21"/>
      <c r="F107" s="38"/>
      <c r="G107" s="21">
        <v>8.6999999999999993</v>
      </c>
      <c r="H107" s="18" t="e">
        <f>G107/F107*100</f>
        <v>#DIV/0!</v>
      </c>
      <c r="I107" s="21">
        <v>0</v>
      </c>
      <c r="J107" s="21">
        <v>0</v>
      </c>
    </row>
    <row r="108" spans="1:10" s="33" customFormat="1" ht="31.5">
      <c r="A108" s="51"/>
      <c r="B108" s="12" t="s">
        <v>110</v>
      </c>
      <c r="C108" s="21">
        <v>45.55</v>
      </c>
      <c r="D108" s="21">
        <v>0</v>
      </c>
      <c r="E108" s="21">
        <v>0</v>
      </c>
      <c r="F108" s="38" t="e">
        <f t="shared" si="12"/>
        <v>#DIV/0!</v>
      </c>
      <c r="G108" s="21">
        <v>30</v>
      </c>
      <c r="H108" s="18" t="e">
        <f t="shared" si="13"/>
        <v>#DIV/0!</v>
      </c>
      <c r="I108" s="21">
        <v>30</v>
      </c>
      <c r="J108" s="21">
        <v>30</v>
      </c>
    </row>
    <row r="109" spans="1:10" s="33" customFormat="1" ht="15.75">
      <c r="A109" s="53" t="s">
        <v>91</v>
      </c>
      <c r="B109" s="53"/>
      <c r="C109" s="18">
        <f>C89+C90+C91+C92+C93+C94+C95+C103+C104+C105+C106+C108+0.004</f>
        <v>319.90800000000002</v>
      </c>
      <c r="D109" s="18">
        <f>D89+D90+D91+D92+D93+D94+D95+D96+D97+D98+D99+D100+D101+D102+D103+D104+D105+D106+D108</f>
        <v>1864.7553800000001</v>
      </c>
      <c r="E109" s="18">
        <f>E89+E90+E91+E92+E93+E94+E95+E96+E97+E98+E99+E100+E101+E102+E103+E104+E105+E106+E108</f>
        <v>1353.0619600000002</v>
      </c>
      <c r="F109" s="38">
        <f t="shared" si="12"/>
        <v>72.559756336512095</v>
      </c>
      <c r="G109" s="38">
        <f>G89+G90+G91+G92+G93+G94+G95+G96+G97+G98+G99+G100+G101+G102+G103+G104+G105+G106+G108</f>
        <v>167</v>
      </c>
      <c r="H109" s="18">
        <f t="shared" si="13"/>
        <v>8.9555982404512484</v>
      </c>
      <c r="I109" s="38">
        <f>SUM(I89:I108)</f>
        <v>159</v>
      </c>
      <c r="J109" s="38">
        <f>SUM(J89:J108)</f>
        <v>159</v>
      </c>
    </row>
    <row r="110" spans="1:10" s="33" customFormat="1" ht="31.5">
      <c r="A110" s="51" t="s">
        <v>35</v>
      </c>
      <c r="B110" s="12" t="s">
        <v>155</v>
      </c>
      <c r="C110" s="21">
        <v>1</v>
      </c>
      <c r="D110" s="21">
        <v>1</v>
      </c>
      <c r="E110" s="21">
        <v>1</v>
      </c>
      <c r="F110" s="38">
        <f t="shared" si="12"/>
        <v>100</v>
      </c>
      <c r="G110" s="21">
        <v>1</v>
      </c>
      <c r="H110" s="18">
        <f t="shared" si="13"/>
        <v>100</v>
      </c>
      <c r="I110" s="21">
        <v>0</v>
      </c>
      <c r="J110" s="21">
        <v>0</v>
      </c>
    </row>
    <row r="111" spans="1:10" s="33" customFormat="1" ht="31.5">
      <c r="A111" s="51"/>
      <c r="B111" s="12" t="s">
        <v>111</v>
      </c>
      <c r="C111" s="21">
        <v>440.8</v>
      </c>
      <c r="D111" s="21">
        <v>433.3</v>
      </c>
      <c r="E111" s="21">
        <v>361.86664000000002</v>
      </c>
      <c r="F111" s="38">
        <f t="shared" si="12"/>
        <v>83.514110316178176</v>
      </c>
      <c r="G111" s="21">
        <v>443.3</v>
      </c>
      <c r="H111" s="18">
        <f t="shared" si="13"/>
        <v>102.30786983614124</v>
      </c>
      <c r="I111" s="21">
        <v>443.3</v>
      </c>
      <c r="J111" s="21">
        <v>443.3</v>
      </c>
    </row>
    <row r="112" spans="1:10" s="33" customFormat="1" ht="15.75">
      <c r="A112" s="52" t="s">
        <v>92</v>
      </c>
      <c r="B112" s="52"/>
      <c r="C112" s="18">
        <f>C110+C111</f>
        <v>441.8</v>
      </c>
      <c r="D112" s="18">
        <f t="shared" ref="D112:J112" si="14">D110+D111</f>
        <v>434.3</v>
      </c>
      <c r="E112" s="18">
        <f t="shared" si="14"/>
        <v>362.86664000000002</v>
      </c>
      <c r="F112" s="38">
        <f t="shared" si="12"/>
        <v>83.552069997697444</v>
      </c>
      <c r="G112" s="38">
        <f t="shared" si="14"/>
        <v>444.3</v>
      </c>
      <c r="H112" s="18">
        <f t="shared" si="13"/>
        <v>102.30255583697905</v>
      </c>
      <c r="I112" s="38">
        <f t="shared" si="14"/>
        <v>443.3</v>
      </c>
      <c r="J112" s="38">
        <f t="shared" si="14"/>
        <v>443.3</v>
      </c>
    </row>
    <row r="113" spans="1:10" s="33" customFormat="1" ht="15.75" customHeight="1">
      <c r="A113" s="36" t="s">
        <v>100</v>
      </c>
      <c r="B113" s="12" t="s">
        <v>181</v>
      </c>
      <c r="C113" s="21">
        <v>0</v>
      </c>
      <c r="D113" s="21">
        <v>66</v>
      </c>
      <c r="E113" s="21">
        <v>0</v>
      </c>
      <c r="F113" s="38">
        <f t="shared" si="12"/>
        <v>0</v>
      </c>
      <c r="G113" s="21">
        <v>5</v>
      </c>
      <c r="H113" s="18">
        <f t="shared" si="13"/>
        <v>7.5757575757575761</v>
      </c>
      <c r="I113" s="21">
        <v>5</v>
      </c>
      <c r="J113" s="21">
        <v>5</v>
      </c>
    </row>
    <row r="114" spans="1:10" s="33" customFormat="1" ht="15.75">
      <c r="A114" s="52" t="s">
        <v>101</v>
      </c>
      <c r="B114" s="52"/>
      <c r="C114" s="18">
        <f>C113</f>
        <v>0</v>
      </c>
      <c r="D114" s="18">
        <f t="shared" ref="D114:J114" si="15">D113</f>
        <v>66</v>
      </c>
      <c r="E114" s="18">
        <f t="shared" si="15"/>
        <v>0</v>
      </c>
      <c r="F114" s="38">
        <f t="shared" si="12"/>
        <v>0</v>
      </c>
      <c r="G114" s="38">
        <f t="shared" si="15"/>
        <v>5</v>
      </c>
      <c r="H114" s="18">
        <f t="shared" si="13"/>
        <v>7.5757575757575761</v>
      </c>
      <c r="I114" s="38">
        <f t="shared" si="15"/>
        <v>5</v>
      </c>
      <c r="J114" s="38">
        <f t="shared" si="15"/>
        <v>5</v>
      </c>
    </row>
    <row r="115" spans="1:10" s="33" customFormat="1" ht="31.5">
      <c r="A115" s="51" t="s">
        <v>84</v>
      </c>
      <c r="B115" s="48" t="s">
        <v>98</v>
      </c>
      <c r="C115" s="27">
        <v>7</v>
      </c>
      <c r="D115" s="21">
        <v>0</v>
      </c>
      <c r="E115" s="21">
        <v>0</v>
      </c>
      <c r="F115" s="38" t="e">
        <f t="shared" si="12"/>
        <v>#DIV/0!</v>
      </c>
      <c r="G115" s="21">
        <v>0</v>
      </c>
      <c r="H115" s="18" t="e">
        <f t="shared" si="13"/>
        <v>#DIV/0!</v>
      </c>
      <c r="I115" s="38">
        <v>0</v>
      </c>
      <c r="J115" s="38">
        <v>0</v>
      </c>
    </row>
    <row r="116" spans="1:10" s="33" customFormat="1" ht="31.5">
      <c r="A116" s="51"/>
      <c r="B116" s="48" t="s">
        <v>99</v>
      </c>
      <c r="C116" s="27">
        <v>4.4000000000000004</v>
      </c>
      <c r="D116" s="21">
        <v>0</v>
      </c>
      <c r="E116" s="21">
        <v>0</v>
      </c>
      <c r="F116" s="38" t="e">
        <f t="shared" si="12"/>
        <v>#DIV/0!</v>
      </c>
      <c r="G116" s="21">
        <v>0</v>
      </c>
      <c r="H116" s="18" t="e">
        <f t="shared" si="13"/>
        <v>#DIV/0!</v>
      </c>
      <c r="I116" s="38">
        <v>0</v>
      </c>
      <c r="J116" s="38">
        <v>0</v>
      </c>
    </row>
    <row r="117" spans="1:10" s="33" customFormat="1" ht="31.5">
      <c r="A117" s="51"/>
      <c r="B117" s="12" t="s">
        <v>112</v>
      </c>
      <c r="C117" s="27">
        <v>3.3140000000000001</v>
      </c>
      <c r="D117" s="21">
        <v>0</v>
      </c>
      <c r="E117" s="21">
        <v>0</v>
      </c>
      <c r="F117" s="38" t="e">
        <f t="shared" si="12"/>
        <v>#DIV/0!</v>
      </c>
      <c r="G117" s="21">
        <v>0</v>
      </c>
      <c r="H117" s="18" t="e">
        <f t="shared" si="13"/>
        <v>#DIV/0!</v>
      </c>
      <c r="I117" s="21">
        <v>0</v>
      </c>
      <c r="J117" s="21">
        <v>0</v>
      </c>
    </row>
    <row r="118" spans="1:10" s="33" customFormat="1" ht="31.5">
      <c r="A118" s="51" t="s">
        <v>84</v>
      </c>
      <c r="B118" s="48" t="s">
        <v>178</v>
      </c>
      <c r="C118" s="27">
        <v>0</v>
      </c>
      <c r="D118" s="21">
        <v>3.3</v>
      </c>
      <c r="E118" s="21">
        <v>2.2000000000000002</v>
      </c>
      <c r="F118" s="38">
        <f t="shared" ref="F118:F120" si="16">E118/D118*100</f>
        <v>66.666666666666671</v>
      </c>
      <c r="G118" s="21">
        <v>25</v>
      </c>
      <c r="H118" s="18">
        <f t="shared" si="13"/>
        <v>757.57575757575762</v>
      </c>
      <c r="I118" s="38">
        <v>14.4</v>
      </c>
      <c r="J118" s="38">
        <v>14.4</v>
      </c>
    </row>
    <row r="119" spans="1:10" s="33" customFormat="1" ht="31.5">
      <c r="A119" s="51"/>
      <c r="B119" s="48" t="s">
        <v>179</v>
      </c>
      <c r="C119" s="27">
        <v>0</v>
      </c>
      <c r="D119" s="21">
        <v>4.3</v>
      </c>
      <c r="E119" s="21">
        <v>3.2</v>
      </c>
      <c r="F119" s="38">
        <f t="shared" si="16"/>
        <v>74.418604651162795</v>
      </c>
      <c r="G119" s="21">
        <v>15</v>
      </c>
      <c r="H119" s="18">
        <f t="shared" si="13"/>
        <v>348.83720930232556</v>
      </c>
      <c r="I119" s="38">
        <v>5</v>
      </c>
      <c r="J119" s="38">
        <v>5</v>
      </c>
    </row>
    <row r="120" spans="1:10" s="33" customFormat="1" ht="31.5">
      <c r="A120" s="51"/>
      <c r="B120" s="12" t="s">
        <v>180</v>
      </c>
      <c r="C120" s="27">
        <v>0</v>
      </c>
      <c r="D120" s="21">
        <v>15</v>
      </c>
      <c r="E120" s="21">
        <v>15</v>
      </c>
      <c r="F120" s="38">
        <f t="shared" si="16"/>
        <v>100</v>
      </c>
      <c r="G120" s="21">
        <v>15</v>
      </c>
      <c r="H120" s="18">
        <f t="shared" si="13"/>
        <v>100</v>
      </c>
      <c r="I120" s="21">
        <v>15</v>
      </c>
      <c r="J120" s="21">
        <v>15</v>
      </c>
    </row>
    <row r="121" spans="1:10" s="33" customFormat="1" ht="15.75">
      <c r="A121" s="53" t="s">
        <v>93</v>
      </c>
      <c r="B121" s="53"/>
      <c r="C121" s="45">
        <f>C115+C116+C117</f>
        <v>14.714</v>
      </c>
      <c r="D121" s="18">
        <f>D115+D116+D117+D118+D119+D120</f>
        <v>22.6</v>
      </c>
      <c r="E121" s="18">
        <f>E115+E116+E117+E118+E119+E120</f>
        <v>20.399999999999999</v>
      </c>
      <c r="F121" s="38">
        <f t="shared" si="12"/>
        <v>90.265486725663706</v>
      </c>
      <c r="G121" s="38">
        <f>G115+G116+G117</f>
        <v>0</v>
      </c>
      <c r="H121" s="18">
        <f t="shared" si="13"/>
        <v>0</v>
      </c>
      <c r="I121" s="38">
        <f>I115+I116+I117</f>
        <v>0</v>
      </c>
      <c r="J121" s="38">
        <f>J115+J116+J117</f>
        <v>0</v>
      </c>
    </row>
    <row r="122" spans="1:10" s="33" customFormat="1" ht="31.5" customHeight="1">
      <c r="A122" s="39" t="s">
        <v>156</v>
      </c>
      <c r="B122" s="12" t="s">
        <v>157</v>
      </c>
      <c r="C122" s="21">
        <v>132.79911999999999</v>
      </c>
      <c r="D122" s="21">
        <v>0</v>
      </c>
      <c r="E122" s="21">
        <v>0</v>
      </c>
      <c r="F122" s="38" t="e">
        <f t="shared" si="12"/>
        <v>#DIV/0!</v>
      </c>
      <c r="G122" s="21">
        <v>0</v>
      </c>
      <c r="H122" s="18" t="e">
        <f t="shared" si="13"/>
        <v>#DIV/0!</v>
      </c>
      <c r="I122" s="38">
        <v>0</v>
      </c>
      <c r="J122" s="38">
        <v>0</v>
      </c>
    </row>
    <row r="123" spans="1:10" s="33" customFormat="1" ht="31.5" customHeight="1">
      <c r="A123" s="39" t="s">
        <v>156</v>
      </c>
      <c r="B123" s="12" t="s">
        <v>177</v>
      </c>
      <c r="C123" s="21">
        <v>0</v>
      </c>
      <c r="D123" s="21">
        <v>0</v>
      </c>
      <c r="E123" s="21">
        <v>0</v>
      </c>
      <c r="F123" s="38" t="e">
        <f t="shared" ref="F123" si="17">E123/D123*100</f>
        <v>#DIV/0!</v>
      </c>
      <c r="G123" s="21">
        <v>15</v>
      </c>
      <c r="H123" s="18" t="e">
        <f t="shared" si="13"/>
        <v>#DIV/0!</v>
      </c>
      <c r="I123" s="38">
        <v>0</v>
      </c>
      <c r="J123" s="38">
        <v>0</v>
      </c>
    </row>
    <row r="124" spans="1:10" s="33" customFormat="1" ht="15.75">
      <c r="A124" s="53" t="s">
        <v>158</v>
      </c>
      <c r="B124" s="53"/>
      <c r="C124" s="18">
        <f>C122+C123</f>
        <v>132.79911999999999</v>
      </c>
      <c r="D124" s="18">
        <f t="shared" ref="D124:E124" si="18">D122+D123</f>
        <v>0</v>
      </c>
      <c r="E124" s="18">
        <f t="shared" si="18"/>
        <v>0</v>
      </c>
      <c r="F124" s="38" t="e">
        <f>E124/D124*100</f>
        <v>#DIV/0!</v>
      </c>
      <c r="G124" s="38">
        <f>G122</f>
        <v>0</v>
      </c>
      <c r="H124" s="18" t="e">
        <f t="shared" si="13"/>
        <v>#DIV/0!</v>
      </c>
      <c r="I124" s="38">
        <f>I122</f>
        <v>0</v>
      </c>
      <c r="J124" s="38">
        <f>J122</f>
        <v>0</v>
      </c>
    </row>
    <row r="125" spans="1:10" s="33" customFormat="1" ht="16.5" customHeight="1">
      <c r="A125" s="51" t="s">
        <v>85</v>
      </c>
      <c r="B125" s="48" t="s">
        <v>115</v>
      </c>
      <c r="C125" s="21">
        <v>289.05</v>
      </c>
      <c r="D125" s="21">
        <v>19.899999999999999</v>
      </c>
      <c r="E125" s="21">
        <v>337.2</v>
      </c>
      <c r="F125" s="38">
        <f t="shared" si="12"/>
        <v>1694.4723618090454</v>
      </c>
      <c r="G125" s="21">
        <v>0</v>
      </c>
      <c r="H125" s="18">
        <f t="shared" si="13"/>
        <v>0</v>
      </c>
      <c r="I125" s="21">
        <v>0</v>
      </c>
      <c r="J125" s="21">
        <v>0</v>
      </c>
    </row>
    <row r="126" spans="1:10" s="33" customFormat="1" ht="31.5">
      <c r="A126" s="51"/>
      <c r="B126" s="12" t="s">
        <v>113</v>
      </c>
      <c r="C126" s="21">
        <v>170.66</v>
      </c>
      <c r="D126" s="21">
        <v>120</v>
      </c>
      <c r="E126" s="21">
        <v>503</v>
      </c>
      <c r="F126" s="38">
        <f t="shared" si="12"/>
        <v>419.16666666666663</v>
      </c>
      <c r="G126" s="21">
        <v>0</v>
      </c>
      <c r="H126" s="18">
        <f t="shared" si="13"/>
        <v>0</v>
      </c>
      <c r="I126" s="21">
        <v>0</v>
      </c>
      <c r="J126" s="21">
        <v>0</v>
      </c>
    </row>
    <row r="127" spans="1:10" s="33" customFormat="1" ht="31.5">
      <c r="A127" s="51"/>
      <c r="B127" s="12" t="s">
        <v>208</v>
      </c>
      <c r="C127" s="21"/>
      <c r="D127" s="21">
        <v>258.39999999999998</v>
      </c>
      <c r="E127" s="21">
        <v>179.38341</v>
      </c>
      <c r="F127" s="38">
        <f t="shared" si="12"/>
        <v>69.420824303405581</v>
      </c>
      <c r="G127" s="21">
        <v>260</v>
      </c>
      <c r="H127" s="18">
        <f t="shared" si="13"/>
        <v>100.61919504643964</v>
      </c>
      <c r="I127" s="21">
        <v>260</v>
      </c>
      <c r="J127" s="21">
        <v>260</v>
      </c>
    </row>
    <row r="128" spans="1:10" s="33" customFormat="1" ht="31.5">
      <c r="A128" s="51"/>
      <c r="B128" s="12" t="s">
        <v>209</v>
      </c>
      <c r="C128" s="21"/>
      <c r="D128" s="21">
        <v>180</v>
      </c>
      <c r="E128" s="21">
        <v>0</v>
      </c>
      <c r="F128" s="38">
        <f t="shared" si="12"/>
        <v>0</v>
      </c>
      <c r="G128" s="21">
        <v>0</v>
      </c>
      <c r="H128" s="18">
        <f t="shared" si="13"/>
        <v>0</v>
      </c>
      <c r="I128" s="21">
        <v>0</v>
      </c>
      <c r="J128" s="21">
        <v>0</v>
      </c>
    </row>
    <row r="129" spans="1:10" s="33" customFormat="1" ht="31.5">
      <c r="A129" s="51"/>
      <c r="B129" s="12" t="s">
        <v>210</v>
      </c>
      <c r="C129" s="21"/>
      <c r="D129" s="21">
        <v>324</v>
      </c>
      <c r="E129" s="21">
        <v>324</v>
      </c>
      <c r="F129" s="38">
        <f t="shared" si="12"/>
        <v>100</v>
      </c>
      <c r="G129" s="21">
        <v>0</v>
      </c>
      <c r="H129" s="18">
        <f t="shared" si="13"/>
        <v>0</v>
      </c>
      <c r="I129" s="21">
        <v>0</v>
      </c>
      <c r="J129" s="21">
        <v>0</v>
      </c>
    </row>
    <row r="130" spans="1:10" s="33" customFormat="1" ht="31.5">
      <c r="A130" s="56"/>
      <c r="B130" s="12" t="s">
        <v>159</v>
      </c>
      <c r="C130" s="21">
        <v>198</v>
      </c>
      <c r="D130" s="21">
        <v>0</v>
      </c>
      <c r="E130" s="21">
        <v>0</v>
      </c>
      <c r="F130" s="38" t="e">
        <f t="shared" si="12"/>
        <v>#DIV/0!</v>
      </c>
      <c r="G130" s="21">
        <v>0</v>
      </c>
      <c r="H130" s="18" t="e">
        <f t="shared" si="13"/>
        <v>#DIV/0!</v>
      </c>
      <c r="I130" s="21">
        <v>0</v>
      </c>
      <c r="J130" s="21">
        <v>0</v>
      </c>
    </row>
    <row r="131" spans="1:10" s="32" customFormat="1" ht="15.75">
      <c r="A131" s="54" t="s">
        <v>94</v>
      </c>
      <c r="B131" s="54"/>
      <c r="C131" s="24">
        <f>C125+C126+C130</f>
        <v>657.71</v>
      </c>
      <c r="D131" s="24">
        <f t="shared" ref="D131:J131" si="19">D125+D126</f>
        <v>139.9</v>
      </c>
      <c r="E131" s="24">
        <f t="shared" si="19"/>
        <v>840.2</v>
      </c>
      <c r="F131" s="24">
        <f t="shared" si="12"/>
        <v>600.5718370264475</v>
      </c>
      <c r="G131" s="24">
        <f t="shared" si="19"/>
        <v>0</v>
      </c>
      <c r="H131" s="24">
        <f t="shared" si="13"/>
        <v>0</v>
      </c>
      <c r="I131" s="24">
        <f t="shared" si="19"/>
        <v>0</v>
      </c>
      <c r="J131" s="24">
        <f t="shared" si="19"/>
        <v>0</v>
      </c>
    </row>
    <row r="132" spans="1:10" s="33" customFormat="1" ht="31.5">
      <c r="A132" s="60" t="s">
        <v>160</v>
      </c>
      <c r="B132" s="12" t="s">
        <v>161</v>
      </c>
      <c r="C132" s="21">
        <v>106.30500000000001</v>
      </c>
      <c r="D132" s="21">
        <v>0</v>
      </c>
      <c r="E132" s="21">
        <v>0</v>
      </c>
      <c r="F132" s="38" t="e">
        <f t="shared" si="12"/>
        <v>#DIV/0!</v>
      </c>
      <c r="G132" s="38">
        <v>0</v>
      </c>
      <c r="H132" s="18" t="e">
        <f t="shared" si="13"/>
        <v>#DIV/0!</v>
      </c>
      <c r="I132" s="38">
        <v>0</v>
      </c>
      <c r="J132" s="38">
        <v>0</v>
      </c>
    </row>
    <row r="133" spans="1:10" s="33" customFormat="1" ht="31.5">
      <c r="A133" s="60"/>
      <c r="B133" s="12" t="s">
        <v>162</v>
      </c>
      <c r="C133" s="21">
        <v>84</v>
      </c>
      <c r="D133" s="21">
        <v>0</v>
      </c>
      <c r="E133" s="21">
        <v>0</v>
      </c>
      <c r="F133" s="38" t="e">
        <f t="shared" si="12"/>
        <v>#DIV/0!</v>
      </c>
      <c r="G133" s="38">
        <v>0</v>
      </c>
      <c r="H133" s="18" t="e">
        <f t="shared" si="13"/>
        <v>#DIV/0!</v>
      </c>
      <c r="I133" s="38">
        <v>0</v>
      </c>
      <c r="J133" s="38">
        <v>0</v>
      </c>
    </row>
    <row r="134" spans="1:10" s="44" customFormat="1" ht="15.75">
      <c r="A134" s="52" t="s">
        <v>163</v>
      </c>
      <c r="B134" s="52"/>
      <c r="C134" s="18">
        <f>C132+C133</f>
        <v>190.30500000000001</v>
      </c>
      <c r="D134" s="18">
        <f t="shared" ref="D134:J134" si="20">D131+D132</f>
        <v>139.9</v>
      </c>
      <c r="E134" s="18">
        <f t="shared" si="20"/>
        <v>840.2</v>
      </c>
      <c r="F134" s="18">
        <f t="shared" si="12"/>
        <v>600.5718370264475</v>
      </c>
      <c r="G134" s="18">
        <f t="shared" si="20"/>
        <v>0</v>
      </c>
      <c r="H134" s="18">
        <f t="shared" si="13"/>
        <v>0</v>
      </c>
      <c r="I134" s="18">
        <f t="shared" si="20"/>
        <v>0</v>
      </c>
      <c r="J134" s="18">
        <f t="shared" si="20"/>
        <v>0</v>
      </c>
    </row>
    <row r="135" spans="1:10" s="33" customFormat="1" ht="31.5">
      <c r="A135" s="60" t="s">
        <v>86</v>
      </c>
      <c r="B135" s="31" t="s">
        <v>167</v>
      </c>
      <c r="C135" s="21">
        <v>60.36</v>
      </c>
      <c r="D135" s="21">
        <v>112.05</v>
      </c>
      <c r="E135" s="21">
        <v>112.05</v>
      </c>
      <c r="F135" s="38">
        <f t="shared" si="12"/>
        <v>100</v>
      </c>
      <c r="G135" s="21">
        <v>0</v>
      </c>
      <c r="H135" s="18">
        <f t="shared" si="13"/>
        <v>0</v>
      </c>
      <c r="I135" s="21">
        <v>0</v>
      </c>
      <c r="J135" s="21">
        <v>0</v>
      </c>
    </row>
    <row r="136" spans="1:10" s="33" customFormat="1" ht="31.5">
      <c r="A136" s="60"/>
      <c r="B136" s="31" t="s">
        <v>202</v>
      </c>
      <c r="C136" s="21"/>
      <c r="D136" s="21">
        <v>5</v>
      </c>
      <c r="E136" s="21">
        <v>5</v>
      </c>
      <c r="F136" s="38">
        <f t="shared" si="12"/>
        <v>100</v>
      </c>
      <c r="G136" s="21">
        <v>5</v>
      </c>
      <c r="H136" s="18">
        <f t="shared" si="13"/>
        <v>100</v>
      </c>
      <c r="I136" s="21">
        <v>5</v>
      </c>
      <c r="J136" s="21">
        <v>5</v>
      </c>
    </row>
    <row r="137" spans="1:10" s="33" customFormat="1" ht="31.5">
      <c r="A137" s="60"/>
      <c r="B137" s="12" t="s">
        <v>168</v>
      </c>
      <c r="C137" s="21">
        <v>0.1</v>
      </c>
      <c r="D137" s="21">
        <v>0</v>
      </c>
      <c r="E137" s="21">
        <v>0</v>
      </c>
      <c r="F137" s="38" t="e">
        <f t="shared" si="12"/>
        <v>#DIV/0!</v>
      </c>
      <c r="G137" s="21">
        <v>0</v>
      </c>
      <c r="H137" s="18" t="e">
        <f t="shared" si="13"/>
        <v>#DIV/0!</v>
      </c>
      <c r="I137" s="21">
        <v>0</v>
      </c>
      <c r="J137" s="21">
        <v>0</v>
      </c>
    </row>
    <row r="138" spans="1:10" s="33" customFormat="1" ht="31.5">
      <c r="A138" s="60"/>
      <c r="B138" s="12" t="s">
        <v>211</v>
      </c>
      <c r="C138" s="21">
        <v>0</v>
      </c>
      <c r="D138" s="21">
        <v>0</v>
      </c>
      <c r="E138" s="21">
        <v>0</v>
      </c>
      <c r="F138" s="38" t="e">
        <f t="shared" si="12"/>
        <v>#DIV/0!</v>
      </c>
      <c r="G138" s="21">
        <v>72.400000000000006</v>
      </c>
      <c r="H138" s="18" t="e">
        <f t="shared" si="13"/>
        <v>#DIV/0!</v>
      </c>
      <c r="I138" s="21">
        <v>0</v>
      </c>
      <c r="J138" s="21">
        <v>0</v>
      </c>
    </row>
    <row r="139" spans="1:10" s="33" customFormat="1" ht="31.5">
      <c r="A139" s="60"/>
      <c r="B139" s="12" t="s">
        <v>166</v>
      </c>
      <c r="C139" s="21">
        <v>274.72897999999998</v>
      </c>
      <c r="D139" s="21">
        <v>0</v>
      </c>
      <c r="E139" s="21">
        <v>0</v>
      </c>
      <c r="F139" s="38" t="e">
        <f t="shared" si="12"/>
        <v>#DIV/0!</v>
      </c>
      <c r="G139" s="21">
        <v>0</v>
      </c>
      <c r="H139" s="18" t="e">
        <f t="shared" si="13"/>
        <v>#DIV/0!</v>
      </c>
      <c r="I139" s="21">
        <v>0</v>
      </c>
      <c r="J139" s="21">
        <v>0</v>
      </c>
    </row>
    <row r="140" spans="1:10" s="33" customFormat="1" ht="31.5">
      <c r="A140" s="60"/>
      <c r="B140" s="12" t="s">
        <v>203</v>
      </c>
      <c r="C140" s="21"/>
      <c r="D140" s="21">
        <v>21.390499999999999</v>
      </c>
      <c r="E140" s="21">
        <v>21.390499999999999</v>
      </c>
      <c r="F140" s="38">
        <f t="shared" si="12"/>
        <v>100</v>
      </c>
      <c r="G140" s="21">
        <v>0</v>
      </c>
      <c r="H140" s="18">
        <f t="shared" si="13"/>
        <v>0</v>
      </c>
      <c r="I140" s="21">
        <v>0</v>
      </c>
      <c r="J140" s="21">
        <v>0</v>
      </c>
    </row>
    <row r="141" spans="1:10" s="33" customFormat="1" ht="31.5">
      <c r="A141" s="60"/>
      <c r="B141" s="12" t="s">
        <v>212</v>
      </c>
      <c r="C141" s="21"/>
      <c r="D141" s="21">
        <v>12.8</v>
      </c>
      <c r="E141" s="21">
        <v>12.8</v>
      </c>
      <c r="F141" s="38">
        <f t="shared" si="12"/>
        <v>100</v>
      </c>
      <c r="G141" s="21">
        <v>174.4</v>
      </c>
      <c r="H141" s="18">
        <f t="shared" si="13"/>
        <v>1362.5</v>
      </c>
      <c r="I141" s="21">
        <v>100</v>
      </c>
      <c r="J141" s="21">
        <v>100</v>
      </c>
    </row>
    <row r="142" spans="1:10" s="33" customFormat="1" ht="31.5">
      <c r="A142" s="60"/>
      <c r="B142" s="12" t="s">
        <v>204</v>
      </c>
      <c r="C142" s="21"/>
      <c r="D142" s="21">
        <v>275.33528000000001</v>
      </c>
      <c r="E142" s="21">
        <v>275.33528000000001</v>
      </c>
      <c r="F142" s="38">
        <f t="shared" si="12"/>
        <v>100</v>
      </c>
      <c r="G142" s="21">
        <v>0</v>
      </c>
      <c r="H142" s="18">
        <f t="shared" si="13"/>
        <v>0</v>
      </c>
      <c r="I142" s="21">
        <v>0</v>
      </c>
      <c r="J142" s="21">
        <v>0</v>
      </c>
    </row>
    <row r="143" spans="1:10" s="33" customFormat="1" ht="31.5">
      <c r="A143" s="60"/>
      <c r="B143" s="12" t="s">
        <v>205</v>
      </c>
      <c r="C143" s="21"/>
      <c r="D143" s="21">
        <v>1</v>
      </c>
      <c r="E143" s="21">
        <v>0</v>
      </c>
      <c r="F143" s="38">
        <f t="shared" si="12"/>
        <v>0</v>
      </c>
      <c r="G143" s="21">
        <v>0</v>
      </c>
      <c r="H143" s="18">
        <f t="shared" si="13"/>
        <v>0</v>
      </c>
      <c r="I143" s="38">
        <v>0</v>
      </c>
      <c r="J143" s="38">
        <v>0</v>
      </c>
    </row>
    <row r="144" spans="1:10" s="33" customFormat="1" ht="31.5">
      <c r="A144" s="60"/>
      <c r="B144" s="12" t="s">
        <v>168</v>
      </c>
      <c r="C144" s="21"/>
      <c r="D144" s="21">
        <v>0.1</v>
      </c>
      <c r="E144" s="21">
        <v>0</v>
      </c>
      <c r="F144" s="38">
        <f t="shared" si="12"/>
        <v>0</v>
      </c>
      <c r="G144" s="21">
        <v>0</v>
      </c>
      <c r="H144" s="18">
        <f t="shared" si="13"/>
        <v>0</v>
      </c>
      <c r="I144" s="38">
        <v>0</v>
      </c>
      <c r="J144" s="38">
        <v>0</v>
      </c>
    </row>
    <row r="145" spans="1:10" s="33" customFormat="1" ht="15.75">
      <c r="A145" s="60"/>
      <c r="B145" s="12" t="s">
        <v>206</v>
      </c>
      <c r="C145" s="21"/>
      <c r="D145" s="21">
        <v>15</v>
      </c>
      <c r="E145" s="21">
        <v>0</v>
      </c>
      <c r="F145" s="38">
        <f t="shared" si="12"/>
        <v>0</v>
      </c>
      <c r="G145" s="21">
        <v>16.600000000000001</v>
      </c>
      <c r="H145" s="18">
        <f t="shared" si="13"/>
        <v>110.66666666666667</v>
      </c>
      <c r="I145" s="21">
        <v>16.600000000000001</v>
      </c>
      <c r="J145" s="21">
        <v>16.600000000000001</v>
      </c>
    </row>
    <row r="146" spans="1:10" s="33" customFormat="1" ht="31.5">
      <c r="A146" s="60"/>
      <c r="B146" s="12" t="s">
        <v>207</v>
      </c>
      <c r="C146" s="21"/>
      <c r="D146" s="21">
        <v>1</v>
      </c>
      <c r="E146" s="21">
        <v>0</v>
      </c>
      <c r="F146" s="38">
        <f t="shared" si="12"/>
        <v>0</v>
      </c>
      <c r="G146" s="21">
        <v>5</v>
      </c>
      <c r="H146" s="18">
        <f t="shared" si="13"/>
        <v>500</v>
      </c>
      <c r="I146" s="21">
        <v>5</v>
      </c>
      <c r="J146" s="21">
        <v>5</v>
      </c>
    </row>
    <row r="147" spans="1:10" s="33" customFormat="1" ht="31.5">
      <c r="A147" s="60"/>
      <c r="B147" s="12" t="s">
        <v>213</v>
      </c>
      <c r="C147" s="21"/>
      <c r="D147" s="21"/>
      <c r="E147" s="21"/>
      <c r="F147" s="38" t="e">
        <f t="shared" si="12"/>
        <v>#DIV/0!</v>
      </c>
      <c r="G147" s="21">
        <v>0</v>
      </c>
      <c r="H147" s="18" t="e">
        <f t="shared" si="13"/>
        <v>#DIV/0!</v>
      </c>
      <c r="I147" s="21">
        <v>0</v>
      </c>
      <c r="J147" s="21">
        <v>0</v>
      </c>
    </row>
    <row r="148" spans="1:10" s="33" customFormat="1" ht="31.5">
      <c r="A148" s="61"/>
      <c r="B148" s="12" t="s">
        <v>114</v>
      </c>
      <c r="C148" s="21">
        <v>83.399000000000001</v>
      </c>
      <c r="D148" s="21"/>
      <c r="E148" s="21"/>
      <c r="F148" s="38" t="e">
        <f t="shared" si="12"/>
        <v>#DIV/0!</v>
      </c>
      <c r="G148" s="21">
        <v>0</v>
      </c>
      <c r="H148" s="18" t="e">
        <f t="shared" si="13"/>
        <v>#DIV/0!</v>
      </c>
      <c r="I148" s="21">
        <v>0</v>
      </c>
      <c r="J148" s="21">
        <v>0</v>
      </c>
    </row>
    <row r="149" spans="1:10" s="33" customFormat="1" ht="31.5">
      <c r="A149" s="61"/>
      <c r="B149" s="12" t="s">
        <v>169</v>
      </c>
      <c r="C149" s="21">
        <v>7.3</v>
      </c>
      <c r="D149" s="21"/>
      <c r="E149" s="21"/>
      <c r="F149" s="38" t="e">
        <f t="shared" si="12"/>
        <v>#DIV/0!</v>
      </c>
      <c r="G149" s="21">
        <v>0</v>
      </c>
      <c r="H149" s="18" t="e">
        <f t="shared" si="13"/>
        <v>#DIV/0!</v>
      </c>
      <c r="I149" s="38">
        <v>0</v>
      </c>
      <c r="J149" s="38">
        <v>0</v>
      </c>
    </row>
    <row r="150" spans="1:10" s="33" customFormat="1" ht="15.75">
      <c r="A150" s="52" t="s">
        <v>95</v>
      </c>
      <c r="B150" s="52"/>
      <c r="C150" s="18">
        <f>C135+C137+C139+C148+C149</f>
        <v>425.88797999999997</v>
      </c>
      <c r="D150" s="18">
        <f>SUM(D135:D149)</f>
        <v>443.67578000000003</v>
      </c>
      <c r="E150" s="18">
        <f>SUM(E135:E149)</f>
        <v>426.57578000000001</v>
      </c>
      <c r="F150" s="38">
        <f t="shared" si="12"/>
        <v>96.145834239588197</v>
      </c>
      <c r="G150" s="21">
        <f>G135+G139</f>
        <v>0</v>
      </c>
      <c r="H150" s="18">
        <f t="shared" si="13"/>
        <v>0</v>
      </c>
      <c r="I150" s="38">
        <f>I135+I139</f>
        <v>0</v>
      </c>
      <c r="J150" s="38">
        <f>J135+J139</f>
        <v>0</v>
      </c>
    </row>
    <row r="151" spans="1:10" s="33" customFormat="1" ht="30" customHeight="1">
      <c r="A151" s="51" t="s">
        <v>87</v>
      </c>
      <c r="B151" s="12" t="s">
        <v>164</v>
      </c>
      <c r="C151" s="21">
        <v>216</v>
      </c>
      <c r="D151" s="21">
        <v>0</v>
      </c>
      <c r="E151" s="21"/>
      <c r="F151" s="38" t="e">
        <f t="shared" si="12"/>
        <v>#DIV/0!</v>
      </c>
      <c r="G151" s="21">
        <v>0</v>
      </c>
      <c r="H151" s="18" t="e">
        <f t="shared" si="13"/>
        <v>#DIV/0!</v>
      </c>
      <c r="I151" s="21">
        <v>0</v>
      </c>
      <c r="J151" s="21">
        <v>0</v>
      </c>
    </row>
    <row r="152" spans="1:10" s="33" customFormat="1" ht="30" customHeight="1">
      <c r="A152" s="51"/>
      <c r="B152" s="12" t="s">
        <v>165</v>
      </c>
      <c r="C152" s="21">
        <v>404.04039999999998</v>
      </c>
      <c r="D152" s="21"/>
      <c r="E152" s="21"/>
      <c r="F152" s="38" t="e">
        <f t="shared" si="12"/>
        <v>#DIV/0!</v>
      </c>
      <c r="G152" s="21">
        <v>0</v>
      </c>
      <c r="H152" s="18" t="e">
        <f t="shared" si="13"/>
        <v>#DIV/0!</v>
      </c>
      <c r="I152" s="21">
        <v>0</v>
      </c>
      <c r="J152" s="21">
        <v>0</v>
      </c>
    </row>
    <row r="153" spans="1:10" s="33" customFormat="1" ht="30" customHeight="1">
      <c r="A153" s="56"/>
      <c r="B153" s="12" t="s">
        <v>199</v>
      </c>
      <c r="C153" s="21"/>
      <c r="D153" s="21">
        <v>60</v>
      </c>
      <c r="E153" s="21">
        <v>60</v>
      </c>
      <c r="F153" s="38">
        <f t="shared" si="12"/>
        <v>100</v>
      </c>
      <c r="G153" s="21">
        <v>0</v>
      </c>
      <c r="H153" s="17">
        <f t="shared" si="13"/>
        <v>0</v>
      </c>
      <c r="I153" s="21">
        <v>0</v>
      </c>
      <c r="J153" s="21">
        <v>0</v>
      </c>
    </row>
    <row r="154" spans="1:10" s="33" customFormat="1" ht="30" customHeight="1">
      <c r="A154" s="56"/>
      <c r="B154" s="12" t="s">
        <v>200</v>
      </c>
      <c r="C154" s="21"/>
      <c r="D154" s="21">
        <v>935.33900000000006</v>
      </c>
      <c r="E154" s="21">
        <v>935.33900000000006</v>
      </c>
      <c r="F154" s="38">
        <f t="shared" si="12"/>
        <v>100</v>
      </c>
      <c r="G154" s="21">
        <v>0</v>
      </c>
      <c r="H154" s="18">
        <f t="shared" si="13"/>
        <v>0</v>
      </c>
      <c r="I154" s="21">
        <v>0</v>
      </c>
      <c r="J154" s="21">
        <v>0</v>
      </c>
    </row>
    <row r="155" spans="1:10" s="32" customFormat="1" ht="15.75">
      <c r="A155" s="52" t="s">
        <v>96</v>
      </c>
      <c r="B155" s="52"/>
      <c r="C155" s="18">
        <f>C151+C152</f>
        <v>620.04039999999998</v>
      </c>
      <c r="D155" s="18">
        <f>SUM(D153:D154)</f>
        <v>995.33900000000006</v>
      </c>
      <c r="E155" s="18">
        <f>E153+E154</f>
        <v>995.33900000000006</v>
      </c>
      <c r="F155" s="18">
        <f t="shared" si="12"/>
        <v>100</v>
      </c>
      <c r="G155" s="38">
        <f t="shared" ref="G155:J155" si="21">G151</f>
        <v>0</v>
      </c>
      <c r="H155" s="18">
        <f t="shared" si="13"/>
        <v>0</v>
      </c>
      <c r="I155" s="38">
        <f t="shared" si="21"/>
        <v>0</v>
      </c>
      <c r="J155" s="38">
        <f t="shared" si="21"/>
        <v>0</v>
      </c>
    </row>
    <row r="156" spans="1:10" s="33" customFormat="1" ht="31.5">
      <c r="A156" s="60" t="s">
        <v>182</v>
      </c>
      <c r="B156" s="31" t="s">
        <v>201</v>
      </c>
      <c r="C156" s="27">
        <v>0</v>
      </c>
      <c r="D156" s="27">
        <v>14</v>
      </c>
      <c r="E156" s="27">
        <v>0</v>
      </c>
      <c r="F156" s="38">
        <f t="shared" si="12"/>
        <v>0</v>
      </c>
      <c r="G156" s="27">
        <v>0</v>
      </c>
      <c r="H156" s="18">
        <f t="shared" si="13"/>
        <v>0</v>
      </c>
      <c r="I156" s="27">
        <v>0</v>
      </c>
      <c r="J156" s="27">
        <v>0</v>
      </c>
    </row>
    <row r="157" spans="1:10" s="33" customFormat="1" ht="31.5">
      <c r="A157" s="60"/>
      <c r="B157" s="31" t="s">
        <v>183</v>
      </c>
      <c r="C157" s="27"/>
      <c r="D157" s="27">
        <v>24</v>
      </c>
      <c r="E157" s="27">
        <v>18</v>
      </c>
      <c r="F157" s="47">
        <f>E157/D157*100</f>
        <v>75</v>
      </c>
      <c r="G157" s="27">
        <v>0</v>
      </c>
      <c r="H157" s="18">
        <f t="shared" si="13"/>
        <v>0</v>
      </c>
      <c r="I157" s="27">
        <v>0</v>
      </c>
      <c r="J157" s="27">
        <v>0</v>
      </c>
    </row>
    <row r="158" spans="1:10" s="33" customFormat="1" ht="15.75">
      <c r="A158" s="52" t="s">
        <v>184</v>
      </c>
      <c r="B158" s="52"/>
      <c r="C158" s="18">
        <f>SUM(C156)</f>
        <v>0</v>
      </c>
      <c r="D158" s="18">
        <f>D156+D157</f>
        <v>38</v>
      </c>
      <c r="E158" s="18">
        <f>E156+E157</f>
        <v>18</v>
      </c>
      <c r="F158" s="18">
        <f>F156+F157</f>
        <v>75</v>
      </c>
      <c r="G158" s="38">
        <f t="shared" ref="G158:J158" si="22">G156</f>
        <v>0</v>
      </c>
      <c r="H158" s="18">
        <f t="shared" si="13"/>
        <v>0</v>
      </c>
      <c r="I158" s="38">
        <f t="shared" si="22"/>
        <v>0</v>
      </c>
      <c r="J158" s="38">
        <f t="shared" si="22"/>
        <v>0</v>
      </c>
    </row>
    <row r="159" spans="1:10" s="33" customFormat="1" ht="15.75">
      <c r="A159" s="49" t="s">
        <v>97</v>
      </c>
      <c r="B159" s="49"/>
      <c r="C159" s="18"/>
      <c r="D159" s="18">
        <v>34</v>
      </c>
      <c r="E159" s="18">
        <v>0</v>
      </c>
      <c r="F159" s="38">
        <f>E159/D159*100</f>
        <v>0</v>
      </c>
      <c r="G159" s="38">
        <v>154</v>
      </c>
      <c r="H159" s="18">
        <f t="shared" si="13"/>
        <v>452.94117647058823</v>
      </c>
      <c r="I159" s="38">
        <v>251</v>
      </c>
      <c r="J159" s="38">
        <v>251</v>
      </c>
    </row>
    <row r="160" spans="1:10" s="32" customFormat="1" ht="31.5">
      <c r="A160" s="25" t="s">
        <v>44</v>
      </c>
      <c r="B160" s="5"/>
      <c r="C160" s="26">
        <v>1088.74</v>
      </c>
      <c r="D160" s="26">
        <v>36.1</v>
      </c>
      <c r="E160" s="26">
        <f>C160+D160</f>
        <v>1124.8399999999999</v>
      </c>
      <c r="F160" s="18">
        <f>E160/D160*100</f>
        <v>3115.9002770083098</v>
      </c>
      <c r="G160" s="27">
        <v>0</v>
      </c>
      <c r="H160" s="18">
        <f t="shared" si="13"/>
        <v>0</v>
      </c>
      <c r="I160" s="27">
        <v>0</v>
      </c>
      <c r="J160" s="27">
        <v>0</v>
      </c>
    </row>
    <row r="161" spans="1:10" s="33" customFormat="1">
      <c r="A161" s="13"/>
      <c r="B161" s="13"/>
      <c r="C161" s="29"/>
      <c r="D161" s="29"/>
      <c r="E161" s="29"/>
      <c r="F161" s="43"/>
      <c r="G161" s="29"/>
      <c r="H161" s="43"/>
      <c r="I161" s="29"/>
      <c r="J161" s="29"/>
    </row>
    <row r="162" spans="1:10" s="33" customFormat="1" ht="30.75" customHeight="1">
      <c r="A162" s="57" t="s">
        <v>45</v>
      </c>
      <c r="B162" s="58"/>
      <c r="C162" s="58"/>
      <c r="D162" s="58"/>
      <c r="E162" s="58"/>
      <c r="F162" s="58"/>
      <c r="G162" s="58"/>
      <c r="H162" s="58"/>
      <c r="I162" s="58"/>
      <c r="J162" s="58"/>
    </row>
    <row r="163" spans="1:10" s="33" customFormat="1">
      <c r="C163" s="34"/>
      <c r="D163" s="34"/>
      <c r="E163" s="34"/>
      <c r="F163" s="40"/>
      <c r="G163" s="34"/>
      <c r="H163" s="40"/>
      <c r="I163" s="34"/>
      <c r="J163" s="34"/>
    </row>
  </sheetData>
  <autoFilter ref="A70:J160"/>
  <mergeCells count="32">
    <mergeCell ref="A135:A149"/>
    <mergeCell ref="A118:A120"/>
    <mergeCell ref="A156:A157"/>
    <mergeCell ref="A75:A77"/>
    <mergeCell ref="A79:A87"/>
    <mergeCell ref="A151:A154"/>
    <mergeCell ref="A134:B134"/>
    <mergeCell ref="A162:J162"/>
    <mergeCell ref="D3:F3"/>
    <mergeCell ref="A42:A45"/>
    <mergeCell ref="A54:A57"/>
    <mergeCell ref="A74:B74"/>
    <mergeCell ref="A158:B158"/>
    <mergeCell ref="A78:B78"/>
    <mergeCell ref="A88:B88"/>
    <mergeCell ref="A109:B109"/>
    <mergeCell ref="A112:B112"/>
    <mergeCell ref="A150:B150"/>
    <mergeCell ref="A155:B155"/>
    <mergeCell ref="A89:A108"/>
    <mergeCell ref="A110:A111"/>
    <mergeCell ref="A46:A49"/>
    <mergeCell ref="A132:A133"/>
    <mergeCell ref="A2:J2"/>
    <mergeCell ref="A115:A117"/>
    <mergeCell ref="A114:B114"/>
    <mergeCell ref="A121:B121"/>
    <mergeCell ref="A131:B131"/>
    <mergeCell ref="A50:A53"/>
    <mergeCell ref="A71:A73"/>
    <mergeCell ref="A124:B124"/>
    <mergeCell ref="A125:A130"/>
  </mergeCells>
  <hyperlinks>
    <hyperlink ref="A40" location="P611" display="P611"/>
  </hyperlinks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PC_N</dc:creator>
  <cp:lastModifiedBy>Windows User</cp:lastModifiedBy>
  <cp:lastPrinted>2022-11-14T20:31:21Z</cp:lastPrinted>
  <dcterms:created xsi:type="dcterms:W3CDTF">2021-10-21T01:28:46Z</dcterms:created>
  <dcterms:modified xsi:type="dcterms:W3CDTF">2022-12-10T15:29:16Z</dcterms:modified>
</cp:coreProperties>
</file>